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brandon/Desktop/"/>
    </mc:Choice>
  </mc:AlternateContent>
  <bookViews>
    <workbookView xWindow="0" yWindow="460" windowWidth="25600" windowHeight="15460" tabRatio="500"/>
  </bookViews>
  <sheets>
    <sheet name="Burn-Up" sheetId="1" r:id="rId1"/>
    <sheet name="Epics" sheetId="5" r:id="rId2"/>
    <sheet name="OriginalEpics" sheetId="3" r:id="rId3"/>
    <sheet name="OriginalEpicSizes" sheetId="4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AJ31" i="1"/>
  <c r="F32" i="1"/>
  <c r="AJ32" i="1"/>
  <c r="F33" i="1"/>
  <c r="AJ33" i="1"/>
  <c r="BH38" i="1"/>
  <c r="Z31" i="1"/>
  <c r="Z32" i="1"/>
  <c r="Z33" i="1"/>
  <c r="BH37" i="1"/>
  <c r="F25" i="1"/>
  <c r="P25" i="1"/>
  <c r="Q25" i="1"/>
  <c r="F26" i="1"/>
  <c r="P26" i="1"/>
  <c r="Q26" i="1"/>
  <c r="F27" i="1"/>
  <c r="P27" i="1"/>
  <c r="Q27" i="1"/>
  <c r="F28" i="1"/>
  <c r="P28" i="1"/>
  <c r="Q28" i="1"/>
  <c r="F29" i="1"/>
  <c r="P29" i="1"/>
  <c r="Q29" i="1"/>
  <c r="F30" i="1"/>
  <c r="P30" i="1"/>
  <c r="Q30" i="1"/>
  <c r="P31" i="1"/>
  <c r="Q31" i="1"/>
  <c r="P32" i="1"/>
  <c r="Q32" i="1"/>
  <c r="BE32" i="1"/>
  <c r="AN38" i="1"/>
  <c r="AN37" i="1"/>
  <c r="AK32" i="1"/>
  <c r="AD37" i="1"/>
  <c r="AA32" i="1"/>
  <c r="P33" i="1"/>
  <c r="Q33" i="1"/>
  <c r="BD32" i="1"/>
  <c r="O32" i="1"/>
  <c r="Y32" i="1"/>
  <c r="AI32" i="1"/>
  <c r="BC32" i="1"/>
  <c r="AJ30" i="1"/>
  <c r="BE31" i="1"/>
  <c r="AK31" i="1"/>
  <c r="Z30" i="1"/>
  <c r="AA31" i="1"/>
  <c r="BD31" i="1"/>
  <c r="O31" i="1"/>
  <c r="O30" i="1"/>
  <c r="O29" i="1"/>
  <c r="O28" i="1"/>
  <c r="O27" i="1"/>
  <c r="O26" i="1"/>
  <c r="O25" i="1"/>
  <c r="Y31" i="1"/>
  <c r="AI31" i="1"/>
  <c r="BC31" i="1"/>
  <c r="AJ28" i="1"/>
  <c r="Z28" i="1"/>
  <c r="BE29" i="1"/>
  <c r="AK29" i="1"/>
  <c r="AA29" i="1"/>
  <c r="Z29" i="1"/>
  <c r="AJ29" i="1"/>
  <c r="BD29" i="1"/>
  <c r="Y29" i="1"/>
  <c r="AI29" i="1"/>
  <c r="BC29" i="1"/>
  <c r="AJ27" i="1"/>
  <c r="Z27" i="1"/>
  <c r="BE30" i="1"/>
  <c r="AK30" i="1"/>
  <c r="AA30" i="1"/>
  <c r="BD30" i="1"/>
  <c r="Y30" i="1"/>
  <c r="AI30" i="1"/>
  <c r="BC30" i="1"/>
  <c r="AA33" i="1"/>
  <c r="AB33" i="1"/>
  <c r="Z26" i="1"/>
  <c r="AB34" i="1"/>
  <c r="AB35" i="1"/>
  <c r="AK33" i="1"/>
  <c r="AL33" i="1"/>
  <c r="AJ26" i="1"/>
  <c r="AL34" i="1"/>
  <c r="AL35" i="1"/>
  <c r="AM33" i="1"/>
  <c r="AM34" i="1"/>
  <c r="AM35" i="1"/>
  <c r="AN33" i="1"/>
  <c r="AN34" i="1"/>
  <c r="AN35" i="1"/>
  <c r="BE33" i="1"/>
  <c r="BF33" i="1"/>
  <c r="BD26" i="1"/>
  <c r="BD27" i="1"/>
  <c r="BD28" i="1"/>
  <c r="BF34" i="1"/>
  <c r="BF35" i="1"/>
  <c r="BG33" i="1"/>
  <c r="BG34" i="1"/>
  <c r="BG35" i="1"/>
  <c r="BH33" i="1"/>
  <c r="BH34" i="1"/>
  <c r="BH35" i="1"/>
  <c r="BE28" i="1"/>
  <c r="BD33" i="1"/>
  <c r="BD25" i="1"/>
  <c r="F24" i="1"/>
  <c r="BD24" i="1"/>
  <c r="F23" i="1"/>
  <c r="BD23" i="1"/>
  <c r="BC28" i="1"/>
  <c r="AK28" i="1"/>
  <c r="AJ25" i="1"/>
  <c r="AJ24" i="1"/>
  <c r="AJ23" i="1"/>
  <c r="AI28" i="1"/>
  <c r="AI27" i="1"/>
  <c r="AI26" i="1"/>
  <c r="AA28" i="1"/>
  <c r="Z25" i="1"/>
  <c r="Z24" i="1"/>
  <c r="Z23" i="1"/>
  <c r="Y28" i="1"/>
  <c r="P23" i="1"/>
  <c r="P24" i="1"/>
  <c r="F25" i="5"/>
  <c r="D25" i="5"/>
  <c r="BC33" i="1"/>
  <c r="BE27" i="1"/>
  <c r="BC27" i="1"/>
  <c r="BE26" i="1"/>
  <c r="BC26" i="1"/>
  <c r="BE25" i="1"/>
  <c r="BC25" i="1"/>
  <c r="BE24" i="1"/>
  <c r="AK27" i="1"/>
  <c r="AK26" i="1"/>
  <c r="AK25" i="1"/>
  <c r="AK24" i="1"/>
  <c r="AI33" i="1"/>
  <c r="AI25" i="1"/>
  <c r="AA27" i="1"/>
  <c r="AA26" i="1"/>
  <c r="AA25" i="1"/>
  <c r="AA24" i="1"/>
  <c r="Y33" i="1"/>
  <c r="Y27" i="1"/>
  <c r="Y26" i="1"/>
  <c r="Y25" i="1"/>
  <c r="O33" i="1"/>
</calcChain>
</file>

<file path=xl/comments1.xml><?xml version="1.0" encoding="utf-8"?>
<comments xmlns="http://schemas.openxmlformats.org/spreadsheetml/2006/main">
  <authors>
    <author>Brandon Bowersox-Johnson</author>
  </authors>
  <commentList>
    <comment ref="E1" authorId="0">
      <text>
        <r>
          <rPr>
            <sz val="10"/>
            <color indexed="81"/>
            <rFont val="Calibri"/>
          </rPr>
          <t>These were points assigned to epics during Summer 2016</t>
        </r>
      </text>
    </comment>
    <comment ref="F1" authorId="0">
      <text>
        <r>
          <rPr>
            <sz val="10"/>
            <color indexed="81"/>
            <rFont val="Calibri"/>
          </rPr>
          <t>Sizes were assigned during the epic estimation in Sprint 12.</t>
        </r>
      </text>
    </comment>
    <comment ref="G1" authorId="0">
      <text>
        <r>
          <rPr>
            <sz val="10"/>
            <color indexed="81"/>
            <rFont val="Calibri"/>
          </rPr>
          <t>Points are based on the sizes from the OriginalEpicSizes sheet.</t>
        </r>
      </text>
    </comment>
  </commentList>
</comments>
</file>

<file path=xl/sharedStrings.xml><?xml version="1.0" encoding="utf-8"?>
<sst xmlns="http://schemas.openxmlformats.org/spreadsheetml/2006/main" count="255" uniqueCount="109">
  <si>
    <t>Iteration</t>
  </si>
  <si>
    <t>Story Points Completed</t>
  </si>
  <si>
    <t>Forecast</t>
  </si>
  <si>
    <t>Total Completed</t>
  </si>
  <si>
    <t>Forecast Completed</t>
  </si>
  <si>
    <t>Forecast High</t>
  </si>
  <si>
    <t>Forecast Low</t>
  </si>
  <si>
    <t>Average Points Completed Last 3 Sprints:</t>
  </si>
  <si>
    <t>Standard Deviation Points  Last 3 Sprints</t>
  </si>
  <si>
    <t>MVP</t>
  </si>
  <si>
    <t xml:space="preserve">Add a forecast </t>
  </si>
  <si>
    <t>Sum velocity over time and plot</t>
  </si>
  <si>
    <t>Velocity over time</t>
  </si>
  <si>
    <t>Add forecast highs and lows</t>
  </si>
  <si>
    <t>Evalute for fixed time, variable scope</t>
  </si>
  <si>
    <t>Epic</t>
  </si>
  <si>
    <t>Status</t>
  </si>
  <si>
    <t>TicketCount3.0</t>
  </si>
  <si>
    <t>TicketStoryPoints3.0</t>
  </si>
  <si>
    <t>EpicSize</t>
  </si>
  <si>
    <t>NewEpicStoryPoints</t>
  </si>
  <si>
    <t>User Auth. &amp; Password Management</t>
  </si>
  <si>
    <t>Done</t>
  </si>
  <si>
    <t>Small</t>
  </si>
  <si>
    <t>Configuration &amp; Reference Data</t>
  </si>
  <si>
    <t>Medium-Small</t>
  </si>
  <si>
    <t>Orders (PoD)</t>
  </si>
  <si>
    <t>Upload Reference Data</t>
  </si>
  <si>
    <t>ToDo</t>
  </si>
  <si>
    <t>Medium</t>
  </si>
  <si>
    <t>Modular Architecture and Extension Framework</t>
  </si>
  <si>
    <t>Requisition Improvements</t>
  </si>
  <si>
    <t>Large</t>
  </si>
  <si>
    <t>Configurable Notification Service</t>
  </si>
  <si>
    <t>Budgeting Feature</t>
  </si>
  <si>
    <t>Small-Medium</t>
  </si>
  <si>
    <t>Requisition template 3.0</t>
  </si>
  <si>
    <t>InProgress</t>
  </si>
  <si>
    <t>Requisition UI</t>
  </si>
  <si>
    <t>Contract tests</t>
  </si>
  <si>
    <t>3+</t>
  </si>
  <si>
    <t>System Administration</t>
  </si>
  <si>
    <t>2+</t>
  </si>
  <si>
    <t>Receiving Process</t>
  </si>
  <si>
    <t>Shipment from external ERP</t>
  </si>
  <si>
    <t>Order Export</t>
  </si>
  <si>
    <t>Electronic Stock Card</t>
  </si>
  <si>
    <t>GS1 Support</t>
  </si>
  <si>
    <t>Dev &amp; Build Infrastructure</t>
  </si>
  <si>
    <t>Offline Requisitions</t>
  </si>
  <si>
    <t>Jasper Report Framework</t>
  </si>
  <si>
    <t>Reference data refactoring</t>
  </si>
  <si>
    <t>Program Data</t>
  </si>
  <si>
    <t>Local Fulfillment</t>
  </si>
  <si>
    <t>Reference UI Module</t>
  </si>
  <si>
    <t>AvgTicketCount</t>
  </si>
  <si>
    <t>AvgTicketStoryPoints</t>
  </si>
  <si>
    <t>AvgEpicStoryPoints</t>
  </si>
  <si>
    <t>Data source: https://docs.google.com/spreadsheets/d/1iMyGbhDM6ebF8mQgCLv-bT6H7K1AaolnoeDAfy8xfvc/edit#gid=0</t>
  </si>
  <si>
    <t>Template: http://agilewhys.blogspot.com/2015/03/how-to-create-release-burn-up-chart.html</t>
  </si>
  <si>
    <t>3.0</t>
  </si>
  <si>
    <t>Evaluate for fixed scope, variable time</t>
  </si>
  <si>
    <t>Story Points Completed - Team ILL</t>
  </si>
  <si>
    <t>Story Points Completed - AYIC/ToP</t>
  </si>
  <si>
    <t>Story Points Completed - TOTAL</t>
  </si>
  <si>
    <t>EpicPoints</t>
  </si>
  <si>
    <t>(This sheet contains the original list of Epics for version 3.0 from the Epic Estimation exercise in Sprint 12. Epics marked Done were part of 3.0 beta.)</t>
  </si>
  <si>
    <t>OriginalEpicSize</t>
  </si>
  <si>
    <t>RevisedEpicSize</t>
  </si>
  <si>
    <t>Link</t>
  </si>
  <si>
    <t>Total:</t>
  </si>
  <si>
    <t>Orig. Points</t>
  </si>
  <si>
    <t>Revised Points</t>
  </si>
  <si>
    <t>https://openlmis.atlassian.net/issues/?jql=%22Epic%20Link%22%20%3DOLMIS-1022%20and%20status!%3DDead%20order%20by%20fixVersion%20ASC%2C%20status%20DESC%2C%20updated%20ASC</t>
  </si>
  <si>
    <t>https://openlmis.atlassian.net/issues/?jql=%22Epic%20Link%22%20%3DOLMIS-38%20and%20status!%3DDead%20and%20fixVersion%3D3.0%20%20order%20by%20fixVersion%20ASC%2C%20status%20DESC%2C%20updated%20ASC</t>
  </si>
  <si>
    <t>https://openlmis.atlassian.net/issues/?jql=%22Epic%20Link%22%20%3DOLMIS-572%20and%20status!%3DDead%20order%20by%20fixVersion%20ASC%2C%20status%20DESC%2C%20updated%20ASC</t>
  </si>
  <si>
    <t>Data source: http://boardthing.com/board/584753a640097de800000398</t>
  </si>
  <si>
    <t>Notes</t>
  </si>
  <si>
    <t>No longer an epic; just one documentation task.</t>
  </si>
  <si>
    <t>https://openlmis.atlassian.net/issues/?jql=%22Epic%20Link%22%20%3DOLMIS-1250%20and%20status!%3DDead%20order%20by%20fixVersion%20ASC%2C%20status%20DESC%2C%20updated%20ASC</t>
  </si>
  <si>
    <t>Moved most tickets into TechBacklog; the Epic now contains just one story.</t>
  </si>
  <si>
    <t>https://openlmis.atlassian.net/issues/?jql=%22Epic%20Link%22%20%3DOLMIS-1065%20and%20status!%3DDead%20order%20by%20fixVersion%20ASC%2C%20status%20DESC%2C%20updated%20ASC</t>
  </si>
  <si>
    <t>https://openlmis.atlassian.net/issues/?jql=%22Epic%20Link%22%20%3DOLMIS-566%20and%20status!%3DDead%20order%20by%20fixVersion%20ASC%2C%20status%20DESC%2C%20updated%20ASC</t>
  </si>
  <si>
    <t>https://openlmis.atlassian.net/issues/?jql=%22Epic%20Link%22%20%3DOLMIS-1302%20and%20status!%3DDead%20order%20by%20fixVersion%20ASC%2C%20status%20DESC%2C%20updated%20ASC</t>
  </si>
  <si>
    <t>https://openlmis.atlassian.net/issues/?jql=%22Epic%20Link%22%20%3DOLMIS-1253%20and%20status!%3DDead%20order%20by%20fixVersion%20ASC%2C%20status%20DESC%2C%20updated%20ASC</t>
  </si>
  <si>
    <t>https://openlmis.atlassian.net/issues/?jql=%22Epic%20Link%22%20%3DOLMIS-1012%20and%20status!%3DDead%20order%20by%20fixVersion%20ASC%2C%20status%20DESC%2C%20updated%20ASC</t>
  </si>
  <si>
    <t>https://openlmis.atlassian.net/issues/?jql=%22Epic%20Link%22%20%3DOLMIS-639%20and%20status!%3DDead%20and%20fixVersion%3D3.0%20order%20by%20fixVersion%20ASC%2C%20status%20DESC%2C%20updated%20ASC</t>
  </si>
  <si>
    <t>https://openlmis.atlassian.net/browse/OLMIS-646</t>
  </si>
  <si>
    <t>https://openlmis.atlassian.net/issues/?jql=%22Epic%20Link%22%20%3DOLMIS-644%20and%20status!%3DDead%20order%20by%20fixVersion%20ASC%2C%20status%20DESC%2C%20updated%20ASC</t>
  </si>
  <si>
    <t>https://openlmis.atlassian.net/issues/?jql=%22Epic%20Link%22%20%3DOLMIS-208%20and%20status!%3DDead%20and%20fixVersion%3D3.0%20%20order%20by%20fixVersion%20ASC%2C%20status%20DESC%2C%20updated%20ASC</t>
  </si>
  <si>
    <t>https://openlmis.atlassian.net/issues/?jql=%22Epic%20Link%22%20%3DOLMIS-1090%20and%20status!%3DDead%20order%20by%20fixVersion%20ASC%2C%20status%20DESC%2C%20updated%20ASC</t>
  </si>
  <si>
    <t>https://openlmis.atlassian.net/issues/?jql=%22Epic%20Link%22%20%3DOLMIS-1094%20and%20status!%3DDead%20order%20by%20fixVersion%20ASC%2C%20status%20DESC%2C%20updated%20ASC</t>
  </si>
  <si>
    <t>https://openlmis.atlassian.net/issues/?jql=%22Epic%20Link%22%20%3DOLMIS-692%20and%20status!%3DDead%20order%20by%20fixVersion%20ASC%2C%20status%20DESC%2C%20updated%20ASC</t>
  </si>
  <si>
    <t>https://openlmis.atlassian.net/issues/?jql=%22Epic%20Link%22%20%3DOLMIS-549%20and%20status!%3DDead%20order%20by%20fixVersion%20ASC%2C%20status%20DESC%2C%20updated%20ASC</t>
  </si>
  <si>
    <t>https://openlmis.atlassian.net/issues/?jql=%22Epic%20Link%22%20%3DOLMIS-584%20and%20status!%3DDead%20and%20fixVersion%3D3.0%20order%20by%20fixVersion%20ASC%2C%20status%20DESC%2C%20updated%20ASC</t>
  </si>
  <si>
    <t>https://openlmis.atlassian.net/issues/?jql=%22Epic%20Link%22%20%3DOLMIS-567%20and%20status!%3DDead%20order%20by%20fixVersion%20ASC%2C%20status%20DESC%2C%20updated%20ASC</t>
  </si>
  <si>
    <t>https://openlmis.atlassian.net/issues/?jql=%22Epic%20Link%22%20%3DOLMIS-617%20and%20status!%3DDead%20order%20by%20fixVersion%20ASC%2C%20status%20DESC%2C%20updated%20ASC</t>
  </si>
  <si>
    <t>UI Extensibility</t>
  </si>
  <si>
    <t>just 2 tickets; didn't have any original size or points</t>
  </si>
  <si>
    <t>https://openlmis.atlassian.net/issues/?jql=%22Epic%20Link%22%3DOLMIS-1510%20and%20status!%3DDead%20and%20fixVersion%3D3.0%20order%20by%20fixVersion%20ASC%2C%20status%20DESC%2C%20updated%20ASC</t>
  </si>
  <si>
    <t xml:space="preserve"> </t>
  </si>
  <si>
    <t>Orders 3.0</t>
  </si>
  <si>
    <t>just 3 UI tickets; didn't have any original size or points</t>
  </si>
  <si>
    <t>https://openlmis.atlassian.net/issues/?jql=%22Epic%20Link%22%20%3DOLMIS-1548%20and%20status!%3DDead%20and%20fixVersion%3D3.0%20order%20by%20fixVersion%20ASC%2C%20status%20DESC%2C%20updated%20ASC</t>
  </si>
  <si>
    <t>https://openlmis.atlassian.net/issues/?jql=%22Epic%20Link%22%20%3DOLMIS-623%20and%20status!%3DDead%20and%20fixVersion%3D3.0%20order%20by%20fixVersion%20ASC%2C%20status%20DESC%2C%20updated%20ASC</t>
  </si>
  <si>
    <t>removed from 3.0 scope</t>
  </si>
  <si>
    <t>reducing scope to a single report for v3.0</t>
  </si>
  <si>
    <t>priority is Email notifications for 3.0 scope</t>
  </si>
  <si>
    <t>just 1 ticket for 3.0 scope (negligible epic size)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</si>
</sst>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scheme val="minor"/>
    </font>
    <font>
      <b/>
      <sz val="8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8"/>
      <color theme="0" tint="-0.249977111117893"/>
      <name val="Calibri"/>
      <scheme val="minor"/>
    </font>
    <font>
      <sz val="12"/>
      <color theme="0" tint="-0.249977111117893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Arial"/>
    </font>
    <font>
      <sz val="13"/>
      <color theme="1"/>
      <name val="Arial"/>
    </font>
    <font>
      <sz val="13"/>
      <color rgb="FF999999"/>
      <name val="Arial"/>
    </font>
    <font>
      <sz val="9"/>
      <color theme="1"/>
      <name val="Arial"/>
    </font>
    <font>
      <sz val="9"/>
      <color theme="1"/>
      <name val="Calibri"/>
      <family val="2"/>
      <scheme val="minor"/>
    </font>
    <font>
      <sz val="10"/>
      <color indexed="81"/>
      <name val="Calibri"/>
    </font>
    <font>
      <sz val="12"/>
      <color theme="1"/>
      <name val="Arial"/>
    </font>
    <font>
      <b/>
      <sz val="12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9" borderId="1" xfId="0" applyFont="1" applyFill="1" applyBorder="1" applyAlignment="1">
      <alignment wrapText="1"/>
    </xf>
    <xf numFmtId="0" fontId="0" fillId="9" borderId="1" xfId="0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 vertical="center"/>
    </xf>
    <xf numFmtId="0" fontId="0" fillId="9" borderId="0" xfId="0" applyFill="1"/>
    <xf numFmtId="0" fontId="3" fillId="9" borderId="1" xfId="0" applyFon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/>
    </xf>
    <xf numFmtId="0" fontId="0" fillId="0" borderId="0" xfId="0" applyBorder="1"/>
    <xf numFmtId="0" fontId="0" fillId="4" borderId="7" xfId="0" applyFill="1" applyBorder="1" applyAlignment="1">
      <alignment horizontal="center" vertical="center" textRotation="90"/>
    </xf>
    <xf numFmtId="1" fontId="0" fillId="10" borderId="1" xfId="0" applyNumberFormat="1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0" fontId="0" fillId="9" borderId="0" xfId="0" applyFill="1" applyBorder="1"/>
    <xf numFmtId="0" fontId="0" fillId="4" borderId="7" xfId="0" applyFill="1" applyBorder="1" applyAlignment="1">
      <alignment horizontal="center" vertical="center" textRotation="90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3" fillId="9" borderId="1" xfId="0" quotePrefix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9" fillId="0" borderId="0" xfId="0" applyFont="1"/>
    <xf numFmtId="0" fontId="12" fillId="0" borderId="0" xfId="0" applyFont="1" applyAlignment="1">
      <alignment horizontal="right"/>
    </xf>
    <xf numFmtId="0" fontId="5" fillId="0" borderId="0" xfId="100"/>
    <xf numFmtId="0" fontId="17" fillId="0" borderId="0" xfId="0" applyFont="1"/>
    <xf numFmtId="0" fontId="18" fillId="0" borderId="0" xfId="0" applyFont="1"/>
    <xf numFmtId="0" fontId="18" fillId="0" borderId="0" xfId="0" quotePrefix="1" applyFont="1"/>
    <xf numFmtId="0" fontId="5" fillId="0" borderId="0" xfId="100" applyFont="1"/>
    <xf numFmtId="0" fontId="18" fillId="12" borderId="0" xfId="99" applyFont="1" applyAlignment="1">
      <alignment horizontal="right"/>
    </xf>
    <xf numFmtId="0" fontId="18" fillId="12" borderId="0" xfId="99" applyFont="1"/>
    <xf numFmtId="0" fontId="17" fillId="0" borderId="0" xfId="0" quotePrefix="1" applyFont="1"/>
    <xf numFmtId="0" fontId="10" fillId="9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 textRotation="90"/>
    </xf>
    <xf numFmtId="0" fontId="8" fillId="9" borderId="6" xfId="0" applyFont="1" applyFill="1" applyBorder="1" applyAlignment="1">
      <alignment horizontal="center" vertical="center" textRotation="90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</cellXfs>
  <cellStyles count="101">
    <cellStyle name="20% - Accent1" xfId="99" builtinId="3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0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Release Burn-Up</a:t>
            </a:r>
            <a:r>
              <a:rPr lang="en-US" baseline="0"/>
              <a:t> Chart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'Burn-Up'!$AK$22</c:f>
              <c:strCache>
                <c:ptCount val="1"/>
                <c:pt idx="0">
                  <c:v>Total Completed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'Burn-Up'!$AI$23:$AI$35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'Burn-Up'!$AK$23:$AK$35</c:f>
              <c:numCache>
                <c:formatCode>General</c:formatCode>
                <c:ptCount val="13"/>
                <c:pt idx="1">
                  <c:v>0.0</c:v>
                </c:pt>
                <c:pt idx="2">
                  <c:v>167.0</c:v>
                </c:pt>
                <c:pt idx="3">
                  <c:v>346.0</c:v>
                </c:pt>
                <c:pt idx="4">
                  <c:v>495.0</c:v>
                </c:pt>
                <c:pt idx="5">
                  <c:v>665.0</c:v>
                </c:pt>
                <c:pt idx="6">
                  <c:v>731.0</c:v>
                </c:pt>
                <c:pt idx="7">
                  <c:v>874.0</c:v>
                </c:pt>
                <c:pt idx="8">
                  <c:v>1085.5</c:v>
                </c:pt>
                <c:pt idx="9">
                  <c:v>1343.0</c:v>
                </c:pt>
                <c:pt idx="10">
                  <c:v>1575.5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'Burn-Up'!$AL$22</c:f>
              <c:strCache>
                <c:ptCount val="1"/>
                <c:pt idx="0">
                  <c:v>Forecast Completed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'Burn-Up'!$AI$23:$AI$35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'Burn-Up'!$AL$23:$AL$35</c:f>
              <c:numCache>
                <c:formatCode>General</c:formatCode>
                <c:ptCount val="13"/>
                <c:pt idx="10">
                  <c:v>1575.5</c:v>
                </c:pt>
                <c:pt idx="11" formatCode="0">
                  <c:v>1809.333333333333</c:v>
                </c:pt>
                <c:pt idx="12" formatCode="0">
                  <c:v>2043.166666666667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'Burn-Up'!$AM$22</c:f>
              <c:strCache>
                <c:ptCount val="1"/>
                <c:pt idx="0">
                  <c:v>Forecast High</c:v>
                </c:pt>
              </c:strCache>
            </c:strRef>
          </c:tx>
          <c:spPr>
            <a:ln w="25400"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'Burn-Up'!$AI$23:$AI$35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'Burn-Up'!$AM$23:$AM$35</c:f>
              <c:numCache>
                <c:formatCode>General</c:formatCode>
                <c:ptCount val="13"/>
                <c:pt idx="10">
                  <c:v>1575.5</c:v>
                </c:pt>
                <c:pt idx="11" formatCode="0">
                  <c:v>1832.362300599221</c:v>
                </c:pt>
                <c:pt idx="12" formatCode="0">
                  <c:v>2089.224601198442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'Burn-Up'!$AN$22</c:f>
              <c:strCache>
                <c:ptCount val="1"/>
                <c:pt idx="0">
                  <c:v>Forecast Low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numRef>
              <c:f>'Burn-Up'!$AI$23:$AI$35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'Burn-Up'!$AN$23:$AN$35</c:f>
              <c:numCache>
                <c:formatCode>General</c:formatCode>
                <c:ptCount val="13"/>
                <c:pt idx="10">
                  <c:v>1575.5</c:v>
                </c:pt>
                <c:pt idx="11" formatCode="0">
                  <c:v>1786.304366067445</c:v>
                </c:pt>
                <c:pt idx="12" formatCode="0">
                  <c:v>1997.108732134891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2706784"/>
        <c:axId val="1482710688"/>
      </c:lineChart>
      <c:catAx>
        <c:axId val="148270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82710688"/>
        <c:crosses val="autoZero"/>
        <c:auto val="1"/>
        <c:lblAlgn val="ctr"/>
        <c:lblOffset val="100"/>
        <c:noMultiLvlLbl val="0"/>
      </c:catAx>
      <c:valAx>
        <c:axId val="1482710688"/>
        <c:scaling>
          <c:orientation val="minMax"/>
          <c:max val="18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Story 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82706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Release Burn-Up</a:t>
            </a:r>
            <a:r>
              <a:rPr lang="en-US" baseline="0"/>
              <a:t> Chart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'Burn-Up'!$BE$22</c:f>
              <c:strCache>
                <c:ptCount val="1"/>
                <c:pt idx="0">
                  <c:v>Total Completed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'Burn-Up'!$BC$23:$BC$35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'Burn-Up'!$BE$23:$BE$35</c:f>
              <c:numCache>
                <c:formatCode>General</c:formatCode>
                <c:ptCount val="13"/>
                <c:pt idx="1">
                  <c:v>0.0</c:v>
                </c:pt>
                <c:pt idx="2">
                  <c:v>167.0</c:v>
                </c:pt>
                <c:pt idx="3">
                  <c:v>346.0</c:v>
                </c:pt>
                <c:pt idx="4">
                  <c:v>495.0</c:v>
                </c:pt>
                <c:pt idx="5">
                  <c:v>665.0</c:v>
                </c:pt>
                <c:pt idx="6">
                  <c:v>731.0</c:v>
                </c:pt>
                <c:pt idx="7">
                  <c:v>874.0</c:v>
                </c:pt>
                <c:pt idx="8">
                  <c:v>1085.5</c:v>
                </c:pt>
                <c:pt idx="9">
                  <c:v>1343.0</c:v>
                </c:pt>
                <c:pt idx="10">
                  <c:v>1575.5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'Burn-Up'!$BF$22</c:f>
              <c:strCache>
                <c:ptCount val="1"/>
                <c:pt idx="0">
                  <c:v>Forecast Completed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'Burn-Up'!$BC$23:$BC$35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'Burn-Up'!$BF$23:$BF$35</c:f>
              <c:numCache>
                <c:formatCode>General</c:formatCode>
                <c:ptCount val="13"/>
                <c:pt idx="10">
                  <c:v>1575.5</c:v>
                </c:pt>
                <c:pt idx="11" formatCode="0">
                  <c:v>1809.333333333333</c:v>
                </c:pt>
                <c:pt idx="12" formatCode="0">
                  <c:v>2043.166666666667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'Burn-Up'!$BG$22</c:f>
              <c:strCache>
                <c:ptCount val="1"/>
                <c:pt idx="0">
                  <c:v>Forecast High</c:v>
                </c:pt>
              </c:strCache>
            </c:strRef>
          </c:tx>
          <c:spPr>
            <a:ln w="25400"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'Burn-Up'!$BC$23:$BC$35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'Burn-Up'!$BG$23:$BG$35</c:f>
              <c:numCache>
                <c:formatCode>General</c:formatCode>
                <c:ptCount val="13"/>
                <c:pt idx="10">
                  <c:v>1575.5</c:v>
                </c:pt>
                <c:pt idx="11" formatCode="0">
                  <c:v>1832.362300599221</c:v>
                </c:pt>
                <c:pt idx="12" formatCode="0">
                  <c:v>2089.224601198442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'Burn-Up'!$BH$22</c:f>
              <c:strCache>
                <c:ptCount val="1"/>
                <c:pt idx="0">
                  <c:v>Forecast Low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numRef>
              <c:f>'Burn-Up'!$BC$23:$BC$35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'Burn-Up'!$BH$23:$BH$35</c:f>
              <c:numCache>
                <c:formatCode>General</c:formatCode>
                <c:ptCount val="13"/>
                <c:pt idx="10">
                  <c:v>1575.5</c:v>
                </c:pt>
                <c:pt idx="11" formatCode="0">
                  <c:v>1786.304366067445</c:v>
                </c:pt>
                <c:pt idx="12" formatCode="0">
                  <c:v>1997.108732134891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'Burn-Up'!$BI$22</c:f>
              <c:strCache>
                <c:ptCount val="1"/>
                <c:pt idx="0">
                  <c:v>3.0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'Burn-Up'!$BC$23:$BC$35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'Burn-Up'!$BI$23:$BI$35</c:f>
              <c:numCache>
                <c:formatCode>General</c:formatCode>
                <c:ptCount val="13"/>
                <c:pt idx="2">
                  <c:v>965.0</c:v>
                </c:pt>
                <c:pt idx="3">
                  <c:v>965.0</c:v>
                </c:pt>
                <c:pt idx="4">
                  <c:v>965.0</c:v>
                </c:pt>
                <c:pt idx="5">
                  <c:v>965.0</c:v>
                </c:pt>
                <c:pt idx="6">
                  <c:v>1790.0</c:v>
                </c:pt>
                <c:pt idx="7">
                  <c:v>1330.0</c:v>
                </c:pt>
                <c:pt idx="8">
                  <c:v>1330.0</c:v>
                </c:pt>
                <c:pt idx="9">
                  <c:v>1330.0</c:v>
                </c:pt>
                <c:pt idx="10">
                  <c:v>1330.0</c:v>
                </c:pt>
                <c:pt idx="11">
                  <c:v>1330.0</c:v>
                </c:pt>
                <c:pt idx="12">
                  <c:v>1330.0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7565936"/>
        <c:axId val="1467569056"/>
      </c:lineChart>
      <c:catAx>
        <c:axId val="146756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7569056"/>
        <c:crosses val="autoZero"/>
        <c:auto val="1"/>
        <c:lblAlgn val="ctr"/>
        <c:lblOffset val="100"/>
        <c:noMultiLvlLbl val="0"/>
      </c:catAx>
      <c:valAx>
        <c:axId val="1467569056"/>
        <c:scaling>
          <c:orientation val="minMax"/>
          <c:max val="18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Story 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7565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Release Burn-Up</a:t>
            </a:r>
            <a:r>
              <a:rPr lang="en-US" baseline="0"/>
              <a:t> Chart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'Burn-Up'!$AK$22</c:f>
              <c:strCache>
                <c:ptCount val="1"/>
                <c:pt idx="0">
                  <c:v>Total Completed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'Burn-Up'!$AI$23:$AI$35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'Burn-Up'!$AK$23:$AK$35</c:f>
              <c:numCache>
                <c:formatCode>General</c:formatCode>
                <c:ptCount val="13"/>
                <c:pt idx="1">
                  <c:v>0.0</c:v>
                </c:pt>
                <c:pt idx="2">
                  <c:v>167.0</c:v>
                </c:pt>
                <c:pt idx="3">
                  <c:v>346.0</c:v>
                </c:pt>
                <c:pt idx="4">
                  <c:v>495.0</c:v>
                </c:pt>
                <c:pt idx="5">
                  <c:v>665.0</c:v>
                </c:pt>
                <c:pt idx="6">
                  <c:v>731.0</c:v>
                </c:pt>
                <c:pt idx="7">
                  <c:v>874.0</c:v>
                </c:pt>
                <c:pt idx="8">
                  <c:v>1085.5</c:v>
                </c:pt>
                <c:pt idx="9">
                  <c:v>1343.0</c:v>
                </c:pt>
                <c:pt idx="10">
                  <c:v>1575.5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'Burn-Up'!$AL$22</c:f>
              <c:strCache>
                <c:ptCount val="1"/>
                <c:pt idx="0">
                  <c:v>Forecast Completed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'Burn-Up'!$AI$23:$AI$35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'Burn-Up'!$AL$23:$AL$35</c:f>
              <c:numCache>
                <c:formatCode>General</c:formatCode>
                <c:ptCount val="13"/>
                <c:pt idx="10">
                  <c:v>1575.5</c:v>
                </c:pt>
                <c:pt idx="11" formatCode="0">
                  <c:v>1809.333333333333</c:v>
                </c:pt>
                <c:pt idx="12" formatCode="0">
                  <c:v>2043.166666666667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'Burn-Up'!$AM$22</c:f>
              <c:strCache>
                <c:ptCount val="1"/>
                <c:pt idx="0">
                  <c:v>Forecast High</c:v>
                </c:pt>
              </c:strCache>
            </c:strRef>
          </c:tx>
          <c:spPr>
            <a:ln w="25400"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'Burn-Up'!$AI$23:$AI$35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'Burn-Up'!$AM$23:$AM$35</c:f>
              <c:numCache>
                <c:formatCode>General</c:formatCode>
                <c:ptCount val="13"/>
                <c:pt idx="10">
                  <c:v>1575.5</c:v>
                </c:pt>
                <c:pt idx="11" formatCode="0">
                  <c:v>1832.362300599221</c:v>
                </c:pt>
                <c:pt idx="12" formatCode="0">
                  <c:v>2089.224601198442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'Burn-Up'!$AN$22</c:f>
              <c:strCache>
                <c:ptCount val="1"/>
                <c:pt idx="0">
                  <c:v>Forecast Low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numRef>
              <c:f>'Burn-Up'!$AI$23:$AI$35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'Burn-Up'!$AN$23:$AN$35</c:f>
              <c:numCache>
                <c:formatCode>General</c:formatCode>
                <c:ptCount val="13"/>
                <c:pt idx="10">
                  <c:v>1575.5</c:v>
                </c:pt>
                <c:pt idx="11" formatCode="0">
                  <c:v>1786.304366067445</c:v>
                </c:pt>
                <c:pt idx="12" formatCode="0">
                  <c:v>1997.108732134891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1126704"/>
        <c:axId val="1467755440"/>
      </c:lineChart>
      <c:catAx>
        <c:axId val="146112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7755440"/>
        <c:crosses val="autoZero"/>
        <c:auto val="1"/>
        <c:lblAlgn val="ctr"/>
        <c:lblOffset val="100"/>
        <c:noMultiLvlLbl val="0"/>
      </c:catAx>
      <c:valAx>
        <c:axId val="1467755440"/>
        <c:scaling>
          <c:orientation val="minMax"/>
          <c:max val="18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Story 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1126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Release Burn-Up</a:t>
            </a:r>
            <a:r>
              <a:rPr lang="en-US" baseline="0"/>
              <a:t> Chart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'Burn-Up'!$AA$22</c:f>
              <c:strCache>
                <c:ptCount val="1"/>
                <c:pt idx="0">
                  <c:v>Total Completed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'Burn-Up'!$Y$23:$Y$35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'Burn-Up'!$AA$23:$AA$35</c:f>
              <c:numCache>
                <c:formatCode>General</c:formatCode>
                <c:ptCount val="13"/>
                <c:pt idx="1">
                  <c:v>0.0</c:v>
                </c:pt>
                <c:pt idx="2">
                  <c:v>167.0</c:v>
                </c:pt>
                <c:pt idx="3">
                  <c:v>346.0</c:v>
                </c:pt>
                <c:pt idx="4">
                  <c:v>495.0</c:v>
                </c:pt>
                <c:pt idx="5">
                  <c:v>665.0</c:v>
                </c:pt>
                <c:pt idx="6">
                  <c:v>731.0</c:v>
                </c:pt>
                <c:pt idx="7">
                  <c:v>874.0</c:v>
                </c:pt>
                <c:pt idx="8">
                  <c:v>1085.5</c:v>
                </c:pt>
                <c:pt idx="9">
                  <c:v>1343.0</c:v>
                </c:pt>
                <c:pt idx="10">
                  <c:v>1575.5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'Burn-Up'!$AB$22</c:f>
              <c:strCache>
                <c:ptCount val="1"/>
                <c:pt idx="0">
                  <c:v>Forecast Completed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'Burn-Up'!$Y$23:$Y$35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'Burn-Up'!$AB$23:$AB$35</c:f>
              <c:numCache>
                <c:formatCode>General</c:formatCode>
                <c:ptCount val="13"/>
                <c:pt idx="10">
                  <c:v>1575.5</c:v>
                </c:pt>
                <c:pt idx="11" formatCode="0">
                  <c:v>1809.333333333333</c:v>
                </c:pt>
                <c:pt idx="12" formatCode="0">
                  <c:v>2043.166666666667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7834704"/>
        <c:axId val="1467888992"/>
      </c:lineChart>
      <c:catAx>
        <c:axId val="146783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7888992"/>
        <c:crosses val="autoZero"/>
        <c:auto val="1"/>
        <c:lblAlgn val="ctr"/>
        <c:lblOffset val="100"/>
        <c:noMultiLvlLbl val="0"/>
      </c:catAx>
      <c:valAx>
        <c:axId val="1467888992"/>
        <c:scaling>
          <c:orientation val="minMax"/>
          <c:max val="18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Story 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7834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Release Burn-Up</a:t>
            </a:r>
            <a:r>
              <a:rPr lang="en-US" baseline="0"/>
              <a:t> Chart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'Burn-Up'!$Q$22</c:f>
              <c:strCache>
                <c:ptCount val="1"/>
                <c:pt idx="0">
                  <c:v>Total Completed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'Burn-Up'!$O$23:$O$35</c:f>
              <c:numCache>
                <c:formatCode>General</c:formatCode>
                <c:ptCount val="13"/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'Burn-Up'!$Q$23:$Q$35</c:f>
              <c:numCache>
                <c:formatCode>General</c:formatCode>
                <c:ptCount val="13"/>
                <c:pt idx="1">
                  <c:v>0.0</c:v>
                </c:pt>
                <c:pt idx="2">
                  <c:v>167.0</c:v>
                </c:pt>
                <c:pt idx="3">
                  <c:v>346.0</c:v>
                </c:pt>
                <c:pt idx="4">
                  <c:v>495.0</c:v>
                </c:pt>
                <c:pt idx="5">
                  <c:v>665.0</c:v>
                </c:pt>
                <c:pt idx="6">
                  <c:v>731.0</c:v>
                </c:pt>
                <c:pt idx="7">
                  <c:v>874.0</c:v>
                </c:pt>
                <c:pt idx="8">
                  <c:v>1085.5</c:v>
                </c:pt>
                <c:pt idx="9">
                  <c:v>1343.0</c:v>
                </c:pt>
                <c:pt idx="10">
                  <c:v>1575.5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7868240"/>
        <c:axId val="1467871632"/>
      </c:lineChart>
      <c:catAx>
        <c:axId val="146786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7871632"/>
        <c:crosses val="autoZero"/>
        <c:auto val="1"/>
        <c:lblAlgn val="ctr"/>
        <c:lblOffset val="100"/>
        <c:noMultiLvlLbl val="0"/>
      </c:catAx>
      <c:valAx>
        <c:axId val="1467871632"/>
        <c:scaling>
          <c:orientation val="minMax"/>
          <c:max val="18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Story 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7868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Sprint Velocity over Time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'Burn-Up'!$D$22</c:f>
              <c:strCache>
                <c:ptCount val="1"/>
                <c:pt idx="0">
                  <c:v>Story Points Completed - Team ILL</c:v>
                </c:pt>
              </c:strCache>
            </c:strRef>
          </c:tx>
          <c:spPr>
            <a:ln w="3175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'Burn-Up'!$C$23:$C$33</c:f>
              <c:numCache>
                <c:formatCode>General</c:formatCode>
                <c:ptCount val="11"/>
                <c:pt idx="0">
                  <c:v>10.0</c:v>
                </c:pt>
                <c:pt idx="1">
                  <c:v>11.0</c:v>
                </c:pt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'Burn-Up'!$D$23:$D$33</c:f>
              <c:numCache>
                <c:formatCode>General</c:formatCode>
                <c:ptCount val="11"/>
                <c:pt idx="0">
                  <c:v>5.0</c:v>
                </c:pt>
                <c:pt idx="1">
                  <c:v>8.0</c:v>
                </c:pt>
                <c:pt idx="2">
                  <c:v>43.0</c:v>
                </c:pt>
                <c:pt idx="3">
                  <c:v>29.0</c:v>
                </c:pt>
                <c:pt idx="4">
                  <c:v>25.0</c:v>
                </c:pt>
                <c:pt idx="5">
                  <c:v>39.0</c:v>
                </c:pt>
                <c:pt idx="6">
                  <c:v>6.0</c:v>
                </c:pt>
                <c:pt idx="7">
                  <c:v>27.0</c:v>
                </c:pt>
                <c:pt idx="8">
                  <c:v>48.0</c:v>
                </c:pt>
                <c:pt idx="9">
                  <c:v>37.0</c:v>
                </c:pt>
                <c:pt idx="10">
                  <c:v>16.0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'Burn-Up'!$E$22</c:f>
              <c:strCache>
                <c:ptCount val="1"/>
                <c:pt idx="0">
                  <c:v>Story Points Completed - AYIC/ToP</c:v>
                </c:pt>
              </c:strCache>
            </c:strRef>
          </c:tx>
          <c:spPr>
            <a:ln w="3175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'Burn-Up'!$C$23:$C$33</c:f>
              <c:numCache>
                <c:formatCode>General</c:formatCode>
                <c:ptCount val="11"/>
                <c:pt idx="0">
                  <c:v>10.0</c:v>
                </c:pt>
                <c:pt idx="1">
                  <c:v>11.0</c:v>
                </c:pt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'Burn-Up'!$E$23:$E$33</c:f>
              <c:numCache>
                <c:formatCode>General</c:formatCode>
                <c:ptCount val="11"/>
                <c:pt idx="0">
                  <c:v>18.0</c:v>
                </c:pt>
                <c:pt idx="1">
                  <c:v>138.0</c:v>
                </c:pt>
                <c:pt idx="2">
                  <c:v>124.0</c:v>
                </c:pt>
                <c:pt idx="3">
                  <c:v>150.0</c:v>
                </c:pt>
                <c:pt idx="4">
                  <c:v>124.0</c:v>
                </c:pt>
                <c:pt idx="5">
                  <c:v>131.0</c:v>
                </c:pt>
                <c:pt idx="6">
                  <c:v>60.0</c:v>
                </c:pt>
                <c:pt idx="7">
                  <c:v>116.0</c:v>
                </c:pt>
                <c:pt idx="8">
                  <c:v>163.5</c:v>
                </c:pt>
                <c:pt idx="9">
                  <c:v>220.5</c:v>
                </c:pt>
                <c:pt idx="10">
                  <c:v>216.5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'Burn-Up'!$F$22</c:f>
              <c:strCache>
                <c:ptCount val="1"/>
                <c:pt idx="0">
                  <c:v>Story Points Completed - TOTAL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'Burn-Up'!$C$23:$C$33</c:f>
              <c:numCache>
                <c:formatCode>General</c:formatCode>
                <c:ptCount val="11"/>
                <c:pt idx="0">
                  <c:v>10.0</c:v>
                </c:pt>
                <c:pt idx="1">
                  <c:v>11.0</c:v>
                </c:pt>
                <c:pt idx="2">
                  <c:v>12.0</c:v>
                </c:pt>
                <c:pt idx="3">
                  <c:v>13.0</c:v>
                </c:pt>
                <c:pt idx="4">
                  <c:v>14.0</c:v>
                </c:pt>
                <c:pt idx="5">
                  <c:v>15.0</c:v>
                </c:pt>
                <c:pt idx="6">
                  <c:v>16.0</c:v>
                </c:pt>
                <c:pt idx="7">
                  <c:v>17.0</c:v>
                </c:pt>
                <c:pt idx="8">
                  <c:v>18.0</c:v>
                </c:pt>
                <c:pt idx="9">
                  <c:v>19.0</c:v>
                </c:pt>
                <c:pt idx="10">
                  <c:v>20.0</c:v>
                </c:pt>
              </c:numCache>
            </c:numRef>
          </c:cat>
          <c:val>
            <c:numRef>
              <c:f>'Burn-Up'!$F$23:$F$33</c:f>
              <c:numCache>
                <c:formatCode>General</c:formatCode>
                <c:ptCount val="11"/>
                <c:pt idx="0">
                  <c:v>23.0</c:v>
                </c:pt>
                <c:pt idx="1">
                  <c:v>146.0</c:v>
                </c:pt>
                <c:pt idx="2">
                  <c:v>167.0</c:v>
                </c:pt>
                <c:pt idx="3">
                  <c:v>179.0</c:v>
                </c:pt>
                <c:pt idx="4">
                  <c:v>149.0</c:v>
                </c:pt>
                <c:pt idx="5">
                  <c:v>170.0</c:v>
                </c:pt>
                <c:pt idx="6">
                  <c:v>66.0</c:v>
                </c:pt>
                <c:pt idx="7">
                  <c:v>143.0</c:v>
                </c:pt>
                <c:pt idx="8">
                  <c:v>211.5</c:v>
                </c:pt>
                <c:pt idx="9">
                  <c:v>257.5</c:v>
                </c:pt>
                <c:pt idx="10">
                  <c:v>232.5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0831392"/>
        <c:axId val="1460836320"/>
      </c:lineChart>
      <c:catAx>
        <c:axId val="146083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0836320"/>
        <c:crosses val="autoZero"/>
        <c:auto val="1"/>
        <c:lblAlgn val="ctr"/>
        <c:lblOffset val="100"/>
        <c:noMultiLvlLbl val="0"/>
      </c:catAx>
      <c:valAx>
        <c:axId val="1460836320"/>
        <c:scaling>
          <c:orientation val="minMax"/>
          <c:max val="3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Story 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0831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118534</xdr:colOff>
      <xdr:row>0</xdr:row>
      <xdr:rowOff>25400</xdr:rowOff>
    </xdr:from>
    <xdr:to>
      <xdr:col>52</xdr:col>
      <xdr:colOff>4234</xdr:colOff>
      <xdr:row>20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122767</xdr:colOff>
      <xdr:row>0</xdr:row>
      <xdr:rowOff>25400</xdr:rowOff>
    </xdr:from>
    <xdr:to>
      <xdr:col>61</xdr:col>
      <xdr:colOff>643467</xdr:colOff>
      <xdr:row>20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110067</xdr:colOff>
      <xdr:row>0</xdr:row>
      <xdr:rowOff>25400</xdr:rowOff>
    </xdr:from>
    <xdr:to>
      <xdr:col>41</xdr:col>
      <xdr:colOff>643467</xdr:colOff>
      <xdr:row>20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105833</xdr:colOff>
      <xdr:row>0</xdr:row>
      <xdr:rowOff>25400</xdr:rowOff>
    </xdr:from>
    <xdr:to>
      <xdr:col>32</xdr:col>
      <xdr:colOff>1693</xdr:colOff>
      <xdr:row>20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93133</xdr:colOff>
      <xdr:row>0</xdr:row>
      <xdr:rowOff>25400</xdr:rowOff>
    </xdr:from>
    <xdr:to>
      <xdr:col>21</xdr:col>
      <xdr:colOff>639233</xdr:colOff>
      <xdr:row>20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101600</xdr:colOff>
      <xdr:row>0</xdr:row>
      <xdr:rowOff>25400</xdr:rowOff>
    </xdr:from>
    <xdr:to>
      <xdr:col>11</xdr:col>
      <xdr:colOff>469900</xdr:colOff>
      <xdr:row>20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145818</xdr:colOff>
      <xdr:row>2</xdr:row>
      <xdr:rowOff>187208</xdr:rowOff>
    </xdr:from>
    <xdr:to>
      <xdr:col>48</xdr:col>
      <xdr:colOff>150050</xdr:colOff>
      <xdr:row>16</xdr:row>
      <xdr:rowOff>191441</xdr:rowOff>
    </xdr:to>
    <xdr:cxnSp macro="">
      <xdr:nvCxnSpPr>
        <xdr:cNvPr id="13" name="Straight Connector 12"/>
        <xdr:cNvCxnSpPr/>
      </xdr:nvCxnSpPr>
      <xdr:spPr>
        <a:xfrm flipV="1">
          <a:off x="29533618" y="593608"/>
          <a:ext cx="4232" cy="2849033"/>
        </a:xfrm>
        <a:prstGeom prst="line">
          <a:avLst/>
        </a:prstGeom>
        <a:ln w="1270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openlmis.atlassian.net/issues/?jql=%22Epic%20Link%22%20%3DOLMIS-1012%20and%20status!%3DDead%20order%20by%20fixVersion%20ASC%2C%20status%20DESC%2C%20updated%20ASC" TargetMode="External"/><Relationship Id="rId20" Type="http://schemas.openxmlformats.org/officeDocument/2006/relationships/hyperlink" Target="https://openlmis.atlassian.net/issues/?jql=%22Epic%20Link%22%20%3DOLMIS-617%20and%20status!%3DDead%20order%20by%20fixVersion%20ASC%2C%20status%20DESC%2C%20updated%20ASC" TargetMode="External"/><Relationship Id="rId21" Type="http://schemas.openxmlformats.org/officeDocument/2006/relationships/hyperlink" Target="https://openlmis.atlassian.net/issues/?jql=%22Epic%20Link%22%3DOLMIS-1510%20and%20status!%3DDead%20and%20fixVersion%3D3.0%20order%20by%20fixVersion%20ASC%2C%20status%20DESC%2C%20updated%20ASC" TargetMode="External"/><Relationship Id="rId22" Type="http://schemas.openxmlformats.org/officeDocument/2006/relationships/hyperlink" Target="https://openlmis.atlassian.net/issues/?jql=%22Epic%20Link%22%20%3DOLMIS-1548%20and%20status!%3DDead%20and%20fixVersion%3D3.0%20order%20by%20fixVersion%20ASC%2C%20status%20DESC%2C%20updated%20ASC" TargetMode="External"/><Relationship Id="rId23" Type="http://schemas.openxmlformats.org/officeDocument/2006/relationships/hyperlink" Target="https://openlmis.atlassian.net/issues/?jql=%22Epic%20Link%22%20%3DOLMIS-623%20and%20status!%3DDead%20and%20fixVersion%3D3.0%20order%20by%20fixVersion%20ASC%2C%20status%20DESC%2C%20updated%20ASC" TargetMode="External"/><Relationship Id="rId10" Type="http://schemas.openxmlformats.org/officeDocument/2006/relationships/hyperlink" Target="https://openlmis.atlassian.net/issues/?jql=%22Epic%20Link%22%20%3DOLMIS-639%20and%20status!%3DDead%20and%20fixVersion%3D3.0%20order%20by%20fixVersion%20ASC%2C%20status%20DESC%2C%20updated%20ASC" TargetMode="External"/><Relationship Id="rId11" Type="http://schemas.openxmlformats.org/officeDocument/2006/relationships/hyperlink" Target="https://openlmis.atlassian.net/browse/OLMIS-646" TargetMode="External"/><Relationship Id="rId12" Type="http://schemas.openxmlformats.org/officeDocument/2006/relationships/hyperlink" Target="https://openlmis.atlassian.net/issues/?jql=%22Epic%20Link%22%20%3DOLMIS-644%20and%20status!%3DDead%20order%20by%20fixVersion%20ASC%2C%20status%20DESC%2C%20updated%20ASC" TargetMode="External"/><Relationship Id="rId13" Type="http://schemas.openxmlformats.org/officeDocument/2006/relationships/hyperlink" Target="https://openlmis.atlassian.net/issues/?jql=%22Epic%20Link%22%20%3DOLMIS-208%20and%20status!%3DDead%20and%20fixVersion%3D3.0%20%20order%20by%20fixVersion%20ASC%2C%20status%20DESC%2C%20updated%20ASC" TargetMode="External"/><Relationship Id="rId14" Type="http://schemas.openxmlformats.org/officeDocument/2006/relationships/hyperlink" Target="https://openlmis.atlassian.net/issues/?jql=%22Epic%20Link%22%20%3DOLMIS-1090%20and%20status!%3DDead%20order%20by%20fixVersion%20ASC%2C%20status%20DESC%2C%20updated%20ASC" TargetMode="External"/><Relationship Id="rId15" Type="http://schemas.openxmlformats.org/officeDocument/2006/relationships/hyperlink" Target="https://openlmis.atlassian.net/issues/?jql=%22Epic%20Link%22%20%3DOLMIS-1094%20and%20status!%3DDead%20order%20by%20fixVersion%20ASC%2C%20status%20DESC%2C%20updated%20ASC" TargetMode="External"/><Relationship Id="rId16" Type="http://schemas.openxmlformats.org/officeDocument/2006/relationships/hyperlink" Target="https://openlmis.atlassian.net/issues/?jql=%22Epic%20Link%22%20%3DOLMIS-692%20and%20status!%3DDead%20order%20by%20fixVersion%20ASC%2C%20status%20DESC%2C%20updated%20ASC" TargetMode="External"/><Relationship Id="rId17" Type="http://schemas.openxmlformats.org/officeDocument/2006/relationships/hyperlink" Target="https://openlmis.atlassian.net/issues/?jql=%22Epic%20Link%22%20%3DOLMIS-549%20and%20status!%3DDead%20order%20by%20fixVersion%20ASC%2C%20status%20DESC%2C%20updated%20ASC" TargetMode="External"/><Relationship Id="rId18" Type="http://schemas.openxmlformats.org/officeDocument/2006/relationships/hyperlink" Target="https://openlmis.atlassian.net/issues/?jql=%22Epic%20Link%22%20%3DOLMIS-584%20and%20status!%3DDead%20and%20fixVersion%3D3.0%20order%20by%20fixVersion%20ASC%2C%20status%20DESC%2C%20updated%20ASC" TargetMode="External"/><Relationship Id="rId19" Type="http://schemas.openxmlformats.org/officeDocument/2006/relationships/hyperlink" Target="https://openlmis.atlassian.net/issues/?jql=%22Epic%20Link%22%20%3DOLMIS-567%20and%20status!%3DDead%20order%20by%20fixVersion%20ASC%2C%20status%20DESC%2C%20updated%20ASC" TargetMode="External"/><Relationship Id="rId1" Type="http://schemas.openxmlformats.org/officeDocument/2006/relationships/hyperlink" Target="https://openlmis.atlassian.net/issues/?jql=%22Epic%20Link%22%20%3DOLMIS-1022%20and%20status!%3DDead%20order%20by%20fixVersion%20ASC%2C%20status%20DESC%2C%20updated%20ASC" TargetMode="External"/><Relationship Id="rId2" Type="http://schemas.openxmlformats.org/officeDocument/2006/relationships/hyperlink" Target="https://openlmis.atlassian.net/issues/?jql=%22Epic%20Link%22%20%3DOLMIS-38%20and%20status!%3DDead%20and%20fixVersion%3D3.0%20%20order%20by%20fixVersion%20ASC%2C%20status%20DESC%2C%20updated%20ASC" TargetMode="External"/><Relationship Id="rId3" Type="http://schemas.openxmlformats.org/officeDocument/2006/relationships/hyperlink" Target="https://openlmis.atlassian.net/issues/?jql=%22Epic%20Link%22%20%3DOLMIS-572%20and%20status!%3DDead%20order%20by%20fixVersion%20ASC%2C%20status%20DESC%2C%20updated%20ASC" TargetMode="External"/><Relationship Id="rId4" Type="http://schemas.openxmlformats.org/officeDocument/2006/relationships/hyperlink" Target="https://openlmis.atlassian.net/issues/?jql=%22Epic%20Link%22%20%3DOLMIS-1250%20and%20status!%3DDead%20order%20by%20fixVersion%20ASC%2C%20status%20DESC%2C%20updated%20ASC" TargetMode="External"/><Relationship Id="rId5" Type="http://schemas.openxmlformats.org/officeDocument/2006/relationships/hyperlink" Target="https://openlmis.atlassian.net/issues/?jql=%22Epic%20Link%22%20%3DOLMIS-1065%20and%20status!%3DDead%20order%20by%20fixVersion%20ASC%2C%20status%20DESC%2C%20updated%20ASC" TargetMode="External"/><Relationship Id="rId6" Type="http://schemas.openxmlformats.org/officeDocument/2006/relationships/hyperlink" Target="https://openlmis.atlassian.net/issues/?jql=%22Epic%20Link%22%20%3DOLMIS-566%20and%20status!%3DDead%20order%20by%20fixVersion%20ASC%2C%20status%20DESC%2C%20updated%20ASC" TargetMode="External"/><Relationship Id="rId7" Type="http://schemas.openxmlformats.org/officeDocument/2006/relationships/hyperlink" Target="https://openlmis.atlassian.net/issues/?jql=%22Epic%20Link%22%20%3DOLMIS-1302%20and%20status!%3DDead%20order%20by%20fixVersion%20ASC%2C%20status%20DESC%2C%20updated%20ASC" TargetMode="External"/><Relationship Id="rId8" Type="http://schemas.openxmlformats.org/officeDocument/2006/relationships/hyperlink" Target="https://openlmis.atlassian.net/issues/?jql=%22Epic%20Link%22%20%3DOLMIS-1253%20and%20status!%3DDead%20order%20by%20fixVersion%20ASC%2C%20status%20DESC%2C%20updated%20AS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BJ41"/>
  <sheetViews>
    <sheetView tabSelected="1" topLeftCell="A7" zoomScale="175" zoomScaleNormal="175" zoomScalePageLayoutView="175" workbookViewId="0">
      <selection activeCell="D23" sqref="D23"/>
    </sheetView>
  </sheetViews>
  <sheetFormatPr baseColWidth="10" defaultRowHeight="16" x14ac:dyDescent="0.2"/>
  <cols>
    <col min="1" max="1" width="8.5" customWidth="1"/>
    <col min="2" max="2" width="3.5" bestFit="1" customWidth="1"/>
    <col min="3" max="13" width="8.5" customWidth="1"/>
    <col min="14" max="14" width="3.5" bestFit="1" customWidth="1"/>
    <col min="15" max="23" width="8.5" customWidth="1"/>
    <col min="24" max="24" width="3.5" customWidth="1"/>
    <col min="25" max="33" width="8.5" customWidth="1"/>
    <col min="34" max="34" width="3.5" bestFit="1" customWidth="1"/>
    <col min="35" max="43" width="8.5" customWidth="1"/>
    <col min="44" max="44" width="3.5" bestFit="1" customWidth="1"/>
    <col min="45" max="52" width="8.5" customWidth="1"/>
    <col min="53" max="53" width="8.6640625" customWidth="1"/>
    <col min="54" max="54" width="3.6640625" customWidth="1"/>
    <col min="55" max="73" width="8.6640625" customWidth="1"/>
    <col min="77" max="77" width="3.6640625" customWidth="1"/>
  </cols>
  <sheetData>
    <row r="21" spans="1:62" s="13" customFormat="1" x14ac:dyDescent="0.2"/>
    <row r="22" spans="1:62" s="13" customFormat="1" ht="33" x14ac:dyDescent="0.2">
      <c r="B22" s="9"/>
      <c r="C22" s="14" t="s">
        <v>0</v>
      </c>
      <c r="D22" s="14" t="s">
        <v>62</v>
      </c>
      <c r="E22" s="14" t="s">
        <v>63</v>
      </c>
      <c r="F22" s="14" t="s">
        <v>64</v>
      </c>
      <c r="G22" s="16" t="s">
        <v>3</v>
      </c>
      <c r="H22" s="16" t="s">
        <v>4</v>
      </c>
      <c r="I22" s="16" t="s">
        <v>5</v>
      </c>
      <c r="J22" s="16" t="s">
        <v>6</v>
      </c>
      <c r="K22" s="16" t="s">
        <v>9</v>
      </c>
      <c r="N22" s="9"/>
      <c r="O22" s="14" t="s">
        <v>0</v>
      </c>
      <c r="P22" s="14" t="s">
        <v>1</v>
      </c>
      <c r="Q22" s="14" t="s">
        <v>3</v>
      </c>
      <c r="R22" s="16" t="s">
        <v>4</v>
      </c>
      <c r="S22" s="16" t="s">
        <v>5</v>
      </c>
      <c r="T22" s="16" t="s">
        <v>6</v>
      </c>
      <c r="U22" s="16" t="s">
        <v>9</v>
      </c>
      <c r="X22" s="9"/>
      <c r="Y22" s="14" t="s">
        <v>0</v>
      </c>
      <c r="Z22" s="14" t="s">
        <v>1</v>
      </c>
      <c r="AA22" s="14" t="s">
        <v>3</v>
      </c>
      <c r="AB22" s="14" t="s">
        <v>4</v>
      </c>
      <c r="AC22" s="16" t="s">
        <v>5</v>
      </c>
      <c r="AD22" s="16" t="s">
        <v>6</v>
      </c>
      <c r="AE22" s="16" t="s">
        <v>9</v>
      </c>
      <c r="AH22" s="9"/>
      <c r="AI22" s="14" t="s">
        <v>0</v>
      </c>
      <c r="AJ22" s="14" t="s">
        <v>1</v>
      </c>
      <c r="AK22" s="14" t="s">
        <v>3</v>
      </c>
      <c r="AL22" s="14" t="s">
        <v>4</v>
      </c>
      <c r="AM22" s="14" t="s">
        <v>5</v>
      </c>
      <c r="AN22" s="14" t="s">
        <v>6</v>
      </c>
      <c r="AO22" s="16" t="s">
        <v>9</v>
      </c>
      <c r="AR22" s="43" t="s">
        <v>14</v>
      </c>
      <c r="AS22" s="43"/>
      <c r="AT22" s="43"/>
      <c r="AU22" s="43"/>
      <c r="AV22" s="43"/>
      <c r="AW22" s="43"/>
      <c r="AX22" s="43"/>
      <c r="AY22" s="43"/>
      <c r="BB22" s="9"/>
      <c r="BC22" s="14" t="s">
        <v>0</v>
      </c>
      <c r="BD22" s="14" t="s">
        <v>1</v>
      </c>
      <c r="BE22" s="14" t="s">
        <v>3</v>
      </c>
      <c r="BF22" s="14" t="s">
        <v>4</v>
      </c>
      <c r="BG22" s="14" t="s">
        <v>5</v>
      </c>
      <c r="BH22" s="14" t="s">
        <v>6</v>
      </c>
      <c r="BI22" s="29" t="s">
        <v>60</v>
      </c>
    </row>
    <row r="23" spans="1:62" x14ac:dyDescent="0.2">
      <c r="A23" s="13"/>
      <c r="B23" s="19"/>
      <c r="C23" s="4">
        <v>10</v>
      </c>
      <c r="D23" s="4">
        <v>5</v>
      </c>
      <c r="E23" s="4">
        <v>18</v>
      </c>
      <c r="F23" s="4">
        <f t="shared" ref="F23:F32" si="0">SUM(D23:E23)</f>
        <v>23</v>
      </c>
      <c r="G23" s="10"/>
      <c r="H23" s="10"/>
      <c r="I23" s="10"/>
      <c r="J23" s="10"/>
      <c r="K23" s="10"/>
      <c r="L23" s="13"/>
      <c r="M23" s="13"/>
      <c r="N23" s="19"/>
      <c r="O23" s="4"/>
      <c r="P23" s="4">
        <f t="shared" ref="P23:P32" si="1">$F23</f>
        <v>23</v>
      </c>
      <c r="Q23" s="4"/>
      <c r="R23" s="10"/>
      <c r="S23" s="10"/>
      <c r="T23" s="10"/>
      <c r="U23" s="10"/>
      <c r="V23" s="13"/>
      <c r="W23" s="13"/>
      <c r="X23" s="19"/>
      <c r="Y23" s="4"/>
      <c r="Z23" s="4">
        <f t="shared" ref="Z23:Z33" si="2">$F23</f>
        <v>23</v>
      </c>
      <c r="AA23" s="4"/>
      <c r="AB23" s="10"/>
      <c r="AC23" s="10"/>
      <c r="AD23" s="10"/>
      <c r="AE23" s="10"/>
      <c r="AF23" s="13"/>
      <c r="AG23" s="13"/>
      <c r="AH23" s="19"/>
      <c r="AI23" s="4"/>
      <c r="AJ23" s="4">
        <f t="shared" ref="AJ23:AJ33" si="3">$F23</f>
        <v>23</v>
      </c>
      <c r="AK23" s="4"/>
      <c r="AL23" s="10"/>
      <c r="AM23" s="10"/>
      <c r="AN23" s="10"/>
      <c r="AO23" s="17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9"/>
      <c r="BC23" s="4"/>
      <c r="BD23" s="4">
        <f t="shared" ref="BD23:BD33" si="4">$F23</f>
        <v>23</v>
      </c>
      <c r="BE23" s="4"/>
      <c r="BF23" s="10"/>
      <c r="BG23" s="10"/>
      <c r="BH23" s="10"/>
      <c r="BI23" s="8"/>
      <c r="BJ23" s="13"/>
    </row>
    <row r="24" spans="1:62" x14ac:dyDescent="0.2">
      <c r="A24" s="13"/>
      <c r="B24" s="30"/>
      <c r="C24" s="4">
        <v>11</v>
      </c>
      <c r="D24" s="4">
        <v>8</v>
      </c>
      <c r="E24" s="4">
        <v>138</v>
      </c>
      <c r="F24" s="4">
        <f t="shared" si="0"/>
        <v>146</v>
      </c>
      <c r="G24" s="10"/>
      <c r="H24" s="10"/>
      <c r="I24" s="10"/>
      <c r="J24" s="10"/>
      <c r="K24" s="10"/>
      <c r="L24" s="13"/>
      <c r="M24" s="13"/>
      <c r="N24" s="30"/>
      <c r="O24" s="4"/>
      <c r="P24" s="4">
        <f t="shared" si="1"/>
        <v>146</v>
      </c>
      <c r="Q24" s="4">
        <v>0</v>
      </c>
      <c r="R24" s="10"/>
      <c r="S24" s="10"/>
      <c r="T24" s="10"/>
      <c r="U24" s="10"/>
      <c r="V24" s="13"/>
      <c r="W24" s="13"/>
      <c r="X24" s="30"/>
      <c r="Y24" s="4"/>
      <c r="Z24" s="4">
        <f t="shared" si="2"/>
        <v>146</v>
      </c>
      <c r="AA24" s="4">
        <f t="shared" ref="AA24:AA33" si="5">$Q24</f>
        <v>0</v>
      </c>
      <c r="AB24" s="10"/>
      <c r="AC24" s="10"/>
      <c r="AD24" s="10"/>
      <c r="AE24" s="10"/>
      <c r="AF24" s="13"/>
      <c r="AG24" s="13"/>
      <c r="AH24" s="30"/>
      <c r="AI24" s="4"/>
      <c r="AJ24" s="4">
        <f t="shared" si="3"/>
        <v>146</v>
      </c>
      <c r="AK24" s="4">
        <f t="shared" ref="AK24:AK33" si="6">$Q24</f>
        <v>0</v>
      </c>
      <c r="AL24" s="10"/>
      <c r="AM24" s="10"/>
      <c r="AN24" s="10"/>
      <c r="AO24" s="17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30"/>
      <c r="BC24" s="4"/>
      <c r="BD24" s="4">
        <f t="shared" si="4"/>
        <v>146</v>
      </c>
      <c r="BE24" s="4">
        <f t="shared" ref="BE24:BE33" si="7">$Q24</f>
        <v>0</v>
      </c>
      <c r="BF24" s="10"/>
      <c r="BG24" s="10"/>
      <c r="BH24" s="10"/>
      <c r="BI24" s="8"/>
      <c r="BJ24" s="13"/>
    </row>
    <row r="25" spans="1:62" x14ac:dyDescent="0.2">
      <c r="A25" s="13"/>
      <c r="B25" s="23"/>
      <c r="C25" s="4">
        <v>12</v>
      </c>
      <c r="D25" s="4">
        <v>43</v>
      </c>
      <c r="E25" s="4">
        <v>124</v>
      </c>
      <c r="F25" s="4">
        <f t="shared" si="0"/>
        <v>167</v>
      </c>
      <c r="G25" s="10"/>
      <c r="H25" s="10"/>
      <c r="I25" s="10"/>
      <c r="J25" s="10"/>
      <c r="K25" s="10"/>
      <c r="L25" s="13"/>
      <c r="M25" s="13"/>
      <c r="N25" s="23"/>
      <c r="O25" s="4">
        <f t="shared" ref="O25:O32" si="8">$C25</f>
        <v>12</v>
      </c>
      <c r="P25" s="4">
        <f t="shared" si="1"/>
        <v>167</v>
      </c>
      <c r="Q25" s="4">
        <f t="shared" ref="Q25:Q29" si="9">Q24+P25</f>
        <v>167</v>
      </c>
      <c r="R25" s="10"/>
      <c r="S25" s="10"/>
      <c r="T25" s="10"/>
      <c r="U25" s="10"/>
      <c r="V25" s="13"/>
      <c r="W25" s="13"/>
      <c r="X25" s="23"/>
      <c r="Y25" s="4">
        <f t="shared" ref="Y25:Y33" si="10">$C25</f>
        <v>12</v>
      </c>
      <c r="Z25" s="4">
        <f t="shared" si="2"/>
        <v>167</v>
      </c>
      <c r="AA25" s="4">
        <f t="shared" si="5"/>
        <v>167</v>
      </c>
      <c r="AB25" s="10"/>
      <c r="AC25" s="10"/>
      <c r="AD25" s="10"/>
      <c r="AE25" s="10"/>
      <c r="AF25" s="13"/>
      <c r="AG25" s="13"/>
      <c r="AH25" s="23"/>
      <c r="AI25" s="4">
        <f t="shared" ref="AI25:AI33" si="11">$C25</f>
        <v>12</v>
      </c>
      <c r="AJ25" s="4">
        <f t="shared" si="3"/>
        <v>167</v>
      </c>
      <c r="AK25" s="4">
        <f t="shared" si="6"/>
        <v>167</v>
      </c>
      <c r="AL25" s="10"/>
      <c r="AM25" s="10"/>
      <c r="AN25" s="10"/>
      <c r="AO25" s="17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23"/>
      <c r="BC25" s="4">
        <f t="shared" ref="BC25:BC33" si="12">$C25</f>
        <v>12</v>
      </c>
      <c r="BD25" s="4">
        <f t="shared" si="4"/>
        <v>167</v>
      </c>
      <c r="BE25" s="4">
        <f t="shared" si="7"/>
        <v>167</v>
      </c>
      <c r="BF25" s="10"/>
      <c r="BG25" s="10"/>
      <c r="BH25" s="10"/>
      <c r="BI25" s="8">
        <v>965</v>
      </c>
      <c r="BJ25" s="13"/>
    </row>
    <row r="26" spans="1:62" x14ac:dyDescent="0.2">
      <c r="A26" s="13"/>
      <c r="B26" s="32"/>
      <c r="C26" s="4">
        <v>13</v>
      </c>
      <c r="D26" s="4">
        <v>29</v>
      </c>
      <c r="E26" s="4">
        <v>150</v>
      </c>
      <c r="F26" s="4">
        <f t="shared" si="0"/>
        <v>179</v>
      </c>
      <c r="G26" s="10"/>
      <c r="H26" s="10"/>
      <c r="I26" s="10"/>
      <c r="J26" s="10"/>
      <c r="K26" s="10"/>
      <c r="L26" s="13"/>
      <c r="M26" s="13"/>
      <c r="N26" s="32"/>
      <c r="O26" s="4">
        <f t="shared" si="8"/>
        <v>13</v>
      </c>
      <c r="P26" s="4">
        <f t="shared" si="1"/>
        <v>179</v>
      </c>
      <c r="Q26" s="4">
        <f t="shared" si="9"/>
        <v>346</v>
      </c>
      <c r="R26" s="10"/>
      <c r="S26" s="10"/>
      <c r="T26" s="10"/>
      <c r="U26" s="10"/>
      <c r="V26" s="13"/>
      <c r="W26" s="13"/>
      <c r="X26" s="32"/>
      <c r="Y26" s="4">
        <f t="shared" si="10"/>
        <v>13</v>
      </c>
      <c r="Z26" s="4">
        <f t="shared" si="2"/>
        <v>179</v>
      </c>
      <c r="AA26" s="4">
        <f t="shared" si="5"/>
        <v>346</v>
      </c>
      <c r="AB26" s="10"/>
      <c r="AC26" s="10"/>
      <c r="AD26" s="10"/>
      <c r="AE26" s="10"/>
      <c r="AF26" s="13"/>
      <c r="AG26" s="13"/>
      <c r="AH26" s="32"/>
      <c r="AI26" s="4">
        <f t="shared" si="11"/>
        <v>13</v>
      </c>
      <c r="AJ26" s="4">
        <f t="shared" si="3"/>
        <v>179</v>
      </c>
      <c r="AK26" s="4">
        <f t="shared" si="6"/>
        <v>346</v>
      </c>
      <c r="AL26" s="10"/>
      <c r="AM26" s="10"/>
      <c r="AN26" s="10"/>
      <c r="AO26" s="17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32"/>
      <c r="BC26" s="4">
        <f t="shared" si="12"/>
        <v>13</v>
      </c>
      <c r="BD26" s="4">
        <f t="shared" si="4"/>
        <v>179</v>
      </c>
      <c r="BE26" s="4">
        <f t="shared" si="7"/>
        <v>346</v>
      </c>
      <c r="BF26" s="10"/>
      <c r="BG26" s="10"/>
      <c r="BH26" s="10"/>
      <c r="BI26" s="8">
        <v>965</v>
      </c>
      <c r="BJ26" s="13"/>
    </row>
    <row r="27" spans="1:62" x14ac:dyDescent="0.2">
      <c r="A27" s="13"/>
      <c r="B27" s="31"/>
      <c r="C27" s="4">
        <v>14</v>
      </c>
      <c r="D27" s="4">
        <v>25</v>
      </c>
      <c r="E27" s="4">
        <v>124</v>
      </c>
      <c r="F27" s="4">
        <f t="shared" si="0"/>
        <v>149</v>
      </c>
      <c r="G27" s="10"/>
      <c r="H27" s="10"/>
      <c r="I27" s="10"/>
      <c r="J27" s="10"/>
      <c r="K27" s="10"/>
      <c r="L27" s="13"/>
      <c r="M27" s="13"/>
      <c r="N27" s="31"/>
      <c r="O27" s="4">
        <f t="shared" si="8"/>
        <v>14</v>
      </c>
      <c r="P27" s="4">
        <f t="shared" si="1"/>
        <v>149</v>
      </c>
      <c r="Q27" s="4">
        <f t="shared" si="9"/>
        <v>495</v>
      </c>
      <c r="R27" s="10"/>
      <c r="S27" s="10"/>
      <c r="T27" s="10"/>
      <c r="U27" s="10"/>
      <c r="V27" s="13"/>
      <c r="W27" s="13"/>
      <c r="X27" s="31"/>
      <c r="Y27" s="4">
        <f t="shared" si="10"/>
        <v>14</v>
      </c>
      <c r="Z27" s="4">
        <f t="shared" si="2"/>
        <v>149</v>
      </c>
      <c r="AA27" s="4">
        <f t="shared" si="5"/>
        <v>495</v>
      </c>
      <c r="AB27" s="10"/>
      <c r="AC27" s="10"/>
      <c r="AD27" s="10"/>
      <c r="AE27" s="10"/>
      <c r="AF27" s="13"/>
      <c r="AG27" s="13"/>
      <c r="AH27" s="31"/>
      <c r="AI27" s="4">
        <f t="shared" si="11"/>
        <v>14</v>
      </c>
      <c r="AJ27" s="4">
        <f t="shared" si="3"/>
        <v>149</v>
      </c>
      <c r="AK27" s="4">
        <f t="shared" si="6"/>
        <v>495</v>
      </c>
      <c r="AL27" s="10"/>
      <c r="AM27" s="10"/>
      <c r="AN27" s="10"/>
      <c r="AO27" s="17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31"/>
      <c r="BC27" s="4">
        <f t="shared" si="12"/>
        <v>14</v>
      </c>
      <c r="BD27" s="4">
        <f t="shared" si="4"/>
        <v>149</v>
      </c>
      <c r="BE27" s="4">
        <f t="shared" si="7"/>
        <v>495</v>
      </c>
      <c r="BF27" s="10"/>
      <c r="BG27" s="10"/>
      <c r="BH27" s="10"/>
      <c r="BI27" s="8">
        <v>965</v>
      </c>
      <c r="BJ27" s="13"/>
    </row>
    <row r="28" spans="1:62" x14ac:dyDescent="0.2">
      <c r="A28" s="13"/>
      <c r="B28" s="32"/>
      <c r="C28" s="4">
        <v>15</v>
      </c>
      <c r="D28" s="4">
        <v>39</v>
      </c>
      <c r="E28" s="4">
        <v>131</v>
      </c>
      <c r="F28" s="4">
        <f t="shared" si="0"/>
        <v>170</v>
      </c>
      <c r="G28" s="10"/>
      <c r="H28" s="10"/>
      <c r="I28" s="10"/>
      <c r="J28" s="10"/>
      <c r="K28" s="10"/>
      <c r="L28" s="13"/>
      <c r="M28" s="13"/>
      <c r="N28" s="32"/>
      <c r="O28" s="4">
        <f t="shared" si="8"/>
        <v>15</v>
      </c>
      <c r="P28" s="4">
        <f t="shared" si="1"/>
        <v>170</v>
      </c>
      <c r="Q28" s="4">
        <f t="shared" si="9"/>
        <v>665</v>
      </c>
      <c r="R28" s="10"/>
      <c r="S28" s="10"/>
      <c r="T28" s="10"/>
      <c r="U28" s="10"/>
      <c r="V28" s="13"/>
      <c r="W28" s="13"/>
      <c r="X28" s="32"/>
      <c r="Y28" s="4">
        <f t="shared" si="10"/>
        <v>15</v>
      </c>
      <c r="Z28" s="4">
        <f t="shared" si="2"/>
        <v>170</v>
      </c>
      <c r="AA28" s="4">
        <f t="shared" si="5"/>
        <v>665</v>
      </c>
      <c r="AB28" s="10"/>
      <c r="AC28" s="10"/>
      <c r="AD28" s="10"/>
      <c r="AE28" s="10"/>
      <c r="AF28" s="13"/>
      <c r="AG28" s="13"/>
      <c r="AH28" s="32"/>
      <c r="AI28" s="4">
        <f t="shared" si="11"/>
        <v>15</v>
      </c>
      <c r="AJ28" s="4">
        <f t="shared" si="3"/>
        <v>170</v>
      </c>
      <c r="AK28" s="4">
        <f t="shared" si="6"/>
        <v>665</v>
      </c>
      <c r="AL28" s="10"/>
      <c r="AM28" s="10"/>
      <c r="AN28" s="10"/>
      <c r="AO28" s="17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32"/>
      <c r="BC28" s="4">
        <f t="shared" si="12"/>
        <v>15</v>
      </c>
      <c r="BD28" s="4">
        <f t="shared" si="4"/>
        <v>170</v>
      </c>
      <c r="BE28" s="4">
        <f t="shared" si="7"/>
        <v>665</v>
      </c>
      <c r="BF28" s="10"/>
      <c r="BG28" s="10"/>
      <c r="BH28" s="10"/>
      <c r="BI28" s="8">
        <v>965</v>
      </c>
      <c r="BJ28" s="13"/>
    </row>
    <row r="29" spans="1:62" x14ac:dyDescent="0.2">
      <c r="A29" s="13"/>
      <c r="B29" s="32"/>
      <c r="C29" s="4">
        <v>16</v>
      </c>
      <c r="D29" s="4">
        <v>6</v>
      </c>
      <c r="E29" s="4">
        <v>60</v>
      </c>
      <c r="F29" s="4">
        <f t="shared" si="0"/>
        <v>66</v>
      </c>
      <c r="G29" s="10"/>
      <c r="H29" s="10"/>
      <c r="I29" s="10"/>
      <c r="J29" s="10"/>
      <c r="K29" s="10"/>
      <c r="L29" s="13"/>
      <c r="M29" s="13"/>
      <c r="N29" s="32"/>
      <c r="O29" s="4">
        <f t="shared" si="8"/>
        <v>16</v>
      </c>
      <c r="P29" s="4">
        <f t="shared" si="1"/>
        <v>66</v>
      </c>
      <c r="Q29" s="4">
        <f t="shared" si="9"/>
        <v>731</v>
      </c>
      <c r="R29" s="10"/>
      <c r="S29" s="10"/>
      <c r="T29" s="10"/>
      <c r="U29" s="10"/>
      <c r="V29" s="13"/>
      <c r="W29" s="13"/>
      <c r="X29" s="32"/>
      <c r="Y29" s="4">
        <f t="shared" si="10"/>
        <v>16</v>
      </c>
      <c r="Z29" s="4">
        <f t="shared" si="2"/>
        <v>66</v>
      </c>
      <c r="AA29" s="4">
        <f t="shared" si="5"/>
        <v>731</v>
      </c>
      <c r="AB29" s="10"/>
      <c r="AC29" s="10"/>
      <c r="AD29" s="10"/>
      <c r="AE29" s="10"/>
      <c r="AF29" s="13"/>
      <c r="AG29" s="13"/>
      <c r="AH29" s="32"/>
      <c r="AI29" s="4">
        <f t="shared" si="11"/>
        <v>16</v>
      </c>
      <c r="AJ29" s="4">
        <f t="shared" si="3"/>
        <v>66</v>
      </c>
      <c r="AK29" s="4">
        <f t="shared" si="6"/>
        <v>731</v>
      </c>
      <c r="AL29" s="10"/>
      <c r="AM29" s="10"/>
      <c r="AN29" s="10"/>
      <c r="AO29" s="17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32"/>
      <c r="BC29" s="4">
        <f t="shared" si="12"/>
        <v>16</v>
      </c>
      <c r="BD29" s="4">
        <f t="shared" si="4"/>
        <v>66</v>
      </c>
      <c r="BE29" s="4">
        <f t="shared" si="7"/>
        <v>731</v>
      </c>
      <c r="BF29" s="10"/>
      <c r="BG29" s="10"/>
      <c r="BH29" s="10"/>
      <c r="BI29" s="8">
        <v>1790</v>
      </c>
      <c r="BJ29" s="13"/>
    </row>
    <row r="30" spans="1:62" x14ac:dyDescent="0.2">
      <c r="A30" s="13"/>
      <c r="B30" s="32"/>
      <c r="C30" s="4">
        <v>17</v>
      </c>
      <c r="D30" s="4">
        <v>27</v>
      </c>
      <c r="E30" s="4">
        <v>116</v>
      </c>
      <c r="F30" s="4">
        <f t="shared" si="0"/>
        <v>143</v>
      </c>
      <c r="G30" s="10"/>
      <c r="H30" s="10"/>
      <c r="I30" s="10"/>
      <c r="J30" s="10"/>
      <c r="K30" s="10"/>
      <c r="L30" s="13"/>
      <c r="M30" s="13"/>
      <c r="N30" s="32"/>
      <c r="O30" s="4">
        <f t="shared" si="8"/>
        <v>17</v>
      </c>
      <c r="P30" s="4">
        <f t="shared" si="1"/>
        <v>143</v>
      </c>
      <c r="Q30" s="4">
        <f>Q29+P30</f>
        <v>874</v>
      </c>
      <c r="R30" s="10"/>
      <c r="S30" s="10"/>
      <c r="T30" s="10"/>
      <c r="U30" s="10"/>
      <c r="V30" s="13"/>
      <c r="W30" s="13"/>
      <c r="X30" s="32"/>
      <c r="Y30" s="4">
        <f t="shared" si="10"/>
        <v>17</v>
      </c>
      <c r="Z30" s="4">
        <f t="shared" si="2"/>
        <v>143</v>
      </c>
      <c r="AA30" s="4">
        <f t="shared" si="5"/>
        <v>874</v>
      </c>
      <c r="AB30" s="10"/>
      <c r="AC30" s="10"/>
      <c r="AD30" s="10"/>
      <c r="AE30" s="10"/>
      <c r="AF30" s="13"/>
      <c r="AG30" s="13"/>
      <c r="AH30" s="32"/>
      <c r="AI30" s="4">
        <f t="shared" si="11"/>
        <v>17</v>
      </c>
      <c r="AJ30" s="4">
        <f t="shared" si="3"/>
        <v>143</v>
      </c>
      <c r="AK30" s="4">
        <f t="shared" si="6"/>
        <v>874</v>
      </c>
      <c r="AL30" s="10"/>
      <c r="AM30" s="10"/>
      <c r="AN30" s="10"/>
      <c r="AO30" s="17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32"/>
      <c r="BC30" s="4">
        <f t="shared" si="12"/>
        <v>17</v>
      </c>
      <c r="BD30" s="4">
        <f t="shared" si="4"/>
        <v>143</v>
      </c>
      <c r="BE30" s="4">
        <f t="shared" si="7"/>
        <v>874</v>
      </c>
      <c r="BF30" s="10"/>
      <c r="BG30" s="10"/>
      <c r="BH30" s="10"/>
      <c r="BI30" s="8">
        <v>1330</v>
      </c>
      <c r="BJ30" s="13"/>
    </row>
    <row r="31" spans="1:62" x14ac:dyDescent="0.2">
      <c r="A31" s="13"/>
      <c r="B31" s="32"/>
      <c r="C31" s="4">
        <v>18</v>
      </c>
      <c r="D31" s="4">
        <v>48</v>
      </c>
      <c r="E31" s="4">
        <v>163.5</v>
      </c>
      <c r="F31" s="4">
        <f t="shared" si="0"/>
        <v>211.5</v>
      </c>
      <c r="G31" s="10"/>
      <c r="H31" s="10"/>
      <c r="I31" s="10"/>
      <c r="J31" s="10"/>
      <c r="K31" s="10"/>
      <c r="L31" s="13"/>
      <c r="M31" s="13"/>
      <c r="N31" s="32"/>
      <c r="O31" s="4">
        <f t="shared" si="8"/>
        <v>18</v>
      </c>
      <c r="P31" s="4">
        <f t="shared" si="1"/>
        <v>211.5</v>
      </c>
      <c r="Q31" s="4">
        <f>Q30+P31</f>
        <v>1085.5</v>
      </c>
      <c r="R31" s="10"/>
      <c r="S31" s="10"/>
      <c r="T31" s="10"/>
      <c r="U31" s="10"/>
      <c r="V31" s="13"/>
      <c r="W31" s="13"/>
      <c r="X31" s="32"/>
      <c r="Y31" s="4">
        <f t="shared" si="10"/>
        <v>18</v>
      </c>
      <c r="Z31" s="4">
        <f t="shared" si="2"/>
        <v>211.5</v>
      </c>
      <c r="AA31" s="4">
        <f t="shared" si="5"/>
        <v>1085.5</v>
      </c>
      <c r="AB31" s="10"/>
      <c r="AC31" s="10"/>
      <c r="AD31" s="10"/>
      <c r="AE31" s="10"/>
      <c r="AF31" s="13"/>
      <c r="AG31" s="13"/>
      <c r="AH31" s="32"/>
      <c r="AI31" s="4">
        <f t="shared" si="11"/>
        <v>18</v>
      </c>
      <c r="AJ31" s="4">
        <f t="shared" si="3"/>
        <v>211.5</v>
      </c>
      <c r="AK31" s="4">
        <f t="shared" si="6"/>
        <v>1085.5</v>
      </c>
      <c r="AL31" s="10"/>
      <c r="AM31" s="10"/>
      <c r="AN31" s="10"/>
      <c r="AO31" s="17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32"/>
      <c r="BC31" s="4">
        <f t="shared" si="12"/>
        <v>18</v>
      </c>
      <c r="BD31" s="4">
        <f t="shared" si="4"/>
        <v>211.5</v>
      </c>
      <c r="BE31" s="4">
        <f t="shared" si="7"/>
        <v>1085.5</v>
      </c>
      <c r="BF31" s="10"/>
      <c r="BG31" s="10"/>
      <c r="BH31" s="10"/>
      <c r="BI31" s="8">
        <v>1330</v>
      </c>
      <c r="BJ31" s="13"/>
    </row>
    <row r="32" spans="1:62" x14ac:dyDescent="0.2">
      <c r="A32" s="13"/>
      <c r="B32" s="32"/>
      <c r="C32" s="4">
        <v>19</v>
      </c>
      <c r="D32" s="4">
        <v>37</v>
      </c>
      <c r="E32" s="4">
        <v>220.5</v>
      </c>
      <c r="F32" s="4">
        <f t="shared" si="0"/>
        <v>257.5</v>
      </c>
      <c r="G32" s="10"/>
      <c r="H32" s="10"/>
      <c r="I32" s="10"/>
      <c r="J32" s="10"/>
      <c r="K32" s="10"/>
      <c r="L32" s="13"/>
      <c r="M32" s="13"/>
      <c r="N32" s="32"/>
      <c r="O32" s="4">
        <f t="shared" si="8"/>
        <v>19</v>
      </c>
      <c r="P32" s="4">
        <f t="shared" si="1"/>
        <v>257.5</v>
      </c>
      <c r="Q32" s="4">
        <f>Q31+P32</f>
        <v>1343</v>
      </c>
      <c r="R32" s="10"/>
      <c r="S32" s="10"/>
      <c r="T32" s="10"/>
      <c r="U32" s="10"/>
      <c r="V32" s="13"/>
      <c r="W32" s="13"/>
      <c r="X32" s="32"/>
      <c r="Y32" s="4">
        <f t="shared" si="10"/>
        <v>19</v>
      </c>
      <c r="Z32" s="4">
        <f t="shared" si="2"/>
        <v>257.5</v>
      </c>
      <c r="AA32" s="4">
        <f t="shared" si="5"/>
        <v>1343</v>
      </c>
      <c r="AB32" s="10"/>
      <c r="AC32" s="10"/>
      <c r="AD32" s="10"/>
      <c r="AE32" s="10"/>
      <c r="AF32" s="13"/>
      <c r="AG32" s="13"/>
      <c r="AH32" s="32"/>
      <c r="AI32" s="4">
        <f t="shared" si="11"/>
        <v>19</v>
      </c>
      <c r="AJ32" s="4">
        <f t="shared" si="3"/>
        <v>257.5</v>
      </c>
      <c r="AK32" s="4">
        <f t="shared" si="6"/>
        <v>1343</v>
      </c>
      <c r="AL32" s="10"/>
      <c r="AM32" s="10"/>
      <c r="AN32" s="10"/>
      <c r="AO32" s="17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32"/>
      <c r="BC32" s="4">
        <f t="shared" si="12"/>
        <v>19</v>
      </c>
      <c r="BD32" s="4">
        <f t="shared" si="4"/>
        <v>257.5</v>
      </c>
      <c r="BE32" s="4">
        <f t="shared" si="7"/>
        <v>1343</v>
      </c>
      <c r="BF32" s="10"/>
      <c r="BG32" s="10"/>
      <c r="BH32" s="10"/>
      <c r="BI32" s="8">
        <v>1330</v>
      </c>
      <c r="BJ32" s="13"/>
    </row>
    <row r="33" spans="1:62" x14ac:dyDescent="0.2">
      <c r="A33" s="13"/>
      <c r="B33" s="2"/>
      <c r="C33" s="3">
        <v>20</v>
      </c>
      <c r="D33" s="3">
        <v>16</v>
      </c>
      <c r="E33" s="3">
        <v>216.5</v>
      </c>
      <c r="F33" s="3">
        <f>D33+E33</f>
        <v>232.5</v>
      </c>
      <c r="G33" s="10"/>
      <c r="H33" s="10"/>
      <c r="I33" s="10"/>
      <c r="J33" s="10"/>
      <c r="K33" s="10"/>
      <c r="L33" s="13"/>
      <c r="M33" s="13"/>
      <c r="N33" s="2"/>
      <c r="O33" s="3">
        <f t="shared" ref="O33" si="13">$C33</f>
        <v>20</v>
      </c>
      <c r="P33" s="3">
        <f>$F33</f>
        <v>232.5</v>
      </c>
      <c r="Q33" s="3">
        <f>Q32+P33</f>
        <v>1575.5</v>
      </c>
      <c r="R33" s="10"/>
      <c r="S33" s="10"/>
      <c r="T33" s="10"/>
      <c r="U33" s="10"/>
      <c r="V33" s="13"/>
      <c r="W33" s="13"/>
      <c r="X33" s="2"/>
      <c r="Y33" s="3">
        <f t="shared" si="10"/>
        <v>20</v>
      </c>
      <c r="Z33" s="3">
        <f t="shared" si="2"/>
        <v>232.5</v>
      </c>
      <c r="AA33" s="3">
        <f t="shared" si="5"/>
        <v>1575.5</v>
      </c>
      <c r="AB33" s="3">
        <f>$AA33</f>
        <v>1575.5</v>
      </c>
      <c r="AC33" s="10"/>
      <c r="AD33" s="10"/>
      <c r="AE33" s="10"/>
      <c r="AF33" s="13"/>
      <c r="AG33" s="13"/>
      <c r="AH33" s="2"/>
      <c r="AI33" s="3">
        <f t="shared" si="11"/>
        <v>20</v>
      </c>
      <c r="AJ33" s="3">
        <f t="shared" si="3"/>
        <v>232.5</v>
      </c>
      <c r="AK33" s="3">
        <f t="shared" si="6"/>
        <v>1575.5</v>
      </c>
      <c r="AL33" s="3">
        <f>AK33</f>
        <v>1575.5</v>
      </c>
      <c r="AM33" s="3">
        <f t="shared" ref="AM33:AN33" si="14">AL33</f>
        <v>1575.5</v>
      </c>
      <c r="AN33" s="3">
        <f t="shared" si="14"/>
        <v>1575.5</v>
      </c>
      <c r="AO33" s="17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2"/>
      <c r="BC33" s="3">
        <f t="shared" si="12"/>
        <v>20</v>
      </c>
      <c r="BD33" s="3">
        <f t="shared" si="4"/>
        <v>232.5</v>
      </c>
      <c r="BE33" s="3">
        <f t="shared" si="7"/>
        <v>1575.5</v>
      </c>
      <c r="BF33" s="3">
        <f>BE33</f>
        <v>1575.5</v>
      </c>
      <c r="BG33" s="3">
        <f t="shared" ref="BG33:BH33" si="15">BF33</f>
        <v>1575.5</v>
      </c>
      <c r="BH33" s="3">
        <f t="shared" si="15"/>
        <v>1575.5</v>
      </c>
      <c r="BI33" s="8">
        <v>1330</v>
      </c>
      <c r="BJ33" s="13"/>
    </row>
    <row r="34" spans="1:62" ht="15" customHeight="1" x14ac:dyDescent="0.2">
      <c r="A34" s="13"/>
      <c r="B34" s="53" t="s">
        <v>2</v>
      </c>
      <c r="C34" s="17"/>
      <c r="D34" s="17"/>
      <c r="E34" s="17"/>
      <c r="F34" s="10"/>
      <c r="G34" s="10"/>
      <c r="H34" s="11"/>
      <c r="I34" s="11"/>
      <c r="J34" s="11"/>
      <c r="K34" s="10"/>
      <c r="L34" s="13"/>
      <c r="M34" s="13"/>
      <c r="N34" s="53" t="s">
        <v>2</v>
      </c>
      <c r="O34" s="17"/>
      <c r="P34" s="10"/>
      <c r="Q34" s="10"/>
      <c r="R34" s="11"/>
      <c r="S34" s="11"/>
      <c r="T34" s="11"/>
      <c r="U34" s="10"/>
      <c r="V34" s="13"/>
      <c r="W34" s="13"/>
      <c r="X34" s="47" t="s">
        <v>2</v>
      </c>
      <c r="Y34" s="1"/>
      <c r="Z34" s="1"/>
      <c r="AA34" s="1"/>
      <c r="AB34" s="5">
        <f>AB33+$AD$37</f>
        <v>1809.3333333333333</v>
      </c>
      <c r="AC34" s="11"/>
      <c r="AD34" s="11"/>
      <c r="AE34" s="10"/>
      <c r="AF34" s="13"/>
      <c r="AG34" s="13"/>
      <c r="AH34" s="47" t="s">
        <v>2</v>
      </c>
      <c r="AI34" s="1"/>
      <c r="AJ34" s="1"/>
      <c r="AK34" s="1"/>
      <c r="AL34" s="5">
        <f>AL33+$AN$37</f>
        <v>1809.3333333333333</v>
      </c>
      <c r="AM34" s="6">
        <f>AM33+$AN$37+$AN$38</f>
        <v>1832.362300599221</v>
      </c>
      <c r="AN34" s="7">
        <f>AN33+$AN$37-$AN$38</f>
        <v>1786.3043660674455</v>
      </c>
      <c r="AO34" s="17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47" t="s">
        <v>2</v>
      </c>
      <c r="BC34" s="1"/>
      <c r="BD34" s="1"/>
      <c r="BE34" s="1"/>
      <c r="BF34" s="5">
        <f>BF33+$BH$37</f>
        <v>1809.3333333333333</v>
      </c>
      <c r="BG34" s="6">
        <f>BG33+$BH$37+$BH$38</f>
        <v>1832.362300599221</v>
      </c>
      <c r="BH34" s="7">
        <f>BH33+$BH$37-$BH$38</f>
        <v>1786.3043660674455</v>
      </c>
      <c r="BI34" s="8">
        <v>1330</v>
      </c>
      <c r="BJ34" s="13"/>
    </row>
    <row r="35" spans="1:62" ht="16" customHeight="1" x14ac:dyDescent="0.2">
      <c r="A35" s="13"/>
      <c r="B35" s="54"/>
      <c r="C35" s="17"/>
      <c r="D35" s="17"/>
      <c r="E35" s="17"/>
      <c r="F35" s="10"/>
      <c r="G35" s="10"/>
      <c r="H35" s="11"/>
      <c r="I35" s="11"/>
      <c r="J35" s="11"/>
      <c r="K35" s="10"/>
      <c r="L35" s="13"/>
      <c r="M35" s="13"/>
      <c r="N35" s="54"/>
      <c r="O35" s="17"/>
      <c r="P35" s="10"/>
      <c r="Q35" s="10"/>
      <c r="R35" s="11"/>
      <c r="S35" s="11"/>
      <c r="T35" s="11"/>
      <c r="U35" s="10"/>
      <c r="V35" s="13"/>
      <c r="W35" s="13"/>
      <c r="X35" s="48"/>
      <c r="Y35" s="1"/>
      <c r="Z35" s="1"/>
      <c r="AA35" s="1"/>
      <c r="AB35" s="5">
        <f>AB34+$AD$37</f>
        <v>2043.1666666666665</v>
      </c>
      <c r="AC35" s="11"/>
      <c r="AD35" s="11"/>
      <c r="AE35" s="10"/>
      <c r="AF35" s="13"/>
      <c r="AG35" s="13"/>
      <c r="AH35" s="48"/>
      <c r="AI35" s="1"/>
      <c r="AJ35" s="1"/>
      <c r="AK35" s="1"/>
      <c r="AL35" s="5">
        <f>AL34+$AN$37</f>
        <v>2043.1666666666665</v>
      </c>
      <c r="AM35" s="6">
        <f>AM34+$AN$37+$AN$38</f>
        <v>2089.2246011984421</v>
      </c>
      <c r="AN35" s="7">
        <f>AN34+$AN$37-$AN$38</f>
        <v>1997.1087321348909</v>
      </c>
      <c r="AO35" s="17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48"/>
      <c r="BC35" s="1"/>
      <c r="BD35" s="1"/>
      <c r="BE35" s="1"/>
      <c r="BF35" s="5">
        <f>BF34+$BH$37</f>
        <v>2043.1666666666665</v>
      </c>
      <c r="BG35" s="6">
        <f>BG34+$BH$37+$BH$38</f>
        <v>2089.2246011984421</v>
      </c>
      <c r="BH35" s="7">
        <f>BH34+$BH$37-$BH$38</f>
        <v>1997.1087321348909</v>
      </c>
      <c r="BI35" s="8">
        <v>1330</v>
      </c>
      <c r="BJ35" s="13"/>
    </row>
    <row r="36" spans="1:62" s="13" customFormat="1" x14ac:dyDescent="0.2"/>
    <row r="37" spans="1:62" ht="15" customHeight="1" x14ac:dyDescent="0.2">
      <c r="A37" s="13"/>
      <c r="B37" s="13"/>
      <c r="C37" s="13"/>
      <c r="D37" s="13"/>
      <c r="E37" s="13"/>
      <c r="F37" s="55" t="s">
        <v>7</v>
      </c>
      <c r="G37" s="56"/>
      <c r="H37" s="56"/>
      <c r="I37" s="57"/>
      <c r="J37" s="15"/>
      <c r="K37" s="13"/>
      <c r="L37" s="13"/>
      <c r="M37" s="13"/>
      <c r="N37" s="13"/>
      <c r="O37" s="13"/>
      <c r="P37" s="55" t="s">
        <v>7</v>
      </c>
      <c r="Q37" s="56"/>
      <c r="R37" s="56"/>
      <c r="S37" s="57"/>
      <c r="T37" s="15"/>
      <c r="U37" s="13"/>
      <c r="V37" s="13"/>
      <c r="W37" s="13"/>
      <c r="X37" s="13"/>
      <c r="Y37" s="13"/>
      <c r="Z37" s="49" t="s">
        <v>7</v>
      </c>
      <c r="AA37" s="50"/>
      <c r="AB37" s="50"/>
      <c r="AC37" s="51"/>
      <c r="AD37" s="20">
        <f>AVERAGE($Z$31,$Z$32,$Z$33)</f>
        <v>233.83333333333334</v>
      </c>
      <c r="AE37" s="13"/>
      <c r="AF37" s="13"/>
      <c r="AG37" s="13"/>
      <c r="AH37" s="13"/>
      <c r="AI37" s="13"/>
      <c r="AJ37" s="49" t="s">
        <v>7</v>
      </c>
      <c r="AK37" s="50"/>
      <c r="AL37" s="50"/>
      <c r="AM37" s="51"/>
      <c r="AN37" s="20">
        <f>AVERAGE($Z$31,$Z$32,$Z$33)</f>
        <v>233.83333333333334</v>
      </c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49" t="s">
        <v>7</v>
      </c>
      <c r="BE37" s="50"/>
      <c r="BF37" s="50"/>
      <c r="BG37" s="51"/>
      <c r="BH37" s="20">
        <f>AVERAGE($Z$31,$Z$32,$Z$33)</f>
        <v>233.83333333333334</v>
      </c>
      <c r="BI37" s="13"/>
      <c r="BJ37" s="13"/>
    </row>
    <row r="38" spans="1:62" ht="15" customHeight="1" x14ac:dyDescent="0.2">
      <c r="A38" s="13"/>
      <c r="B38" s="13"/>
      <c r="C38" s="13"/>
      <c r="D38" s="13"/>
      <c r="E38" s="13"/>
      <c r="F38" s="55" t="s">
        <v>8</v>
      </c>
      <c r="G38" s="56"/>
      <c r="H38" s="56"/>
      <c r="I38" s="57"/>
      <c r="J38" s="12"/>
      <c r="K38" s="13"/>
      <c r="L38" s="13"/>
      <c r="M38" s="13"/>
      <c r="N38" s="13"/>
      <c r="O38" s="13"/>
      <c r="P38" s="55" t="s">
        <v>8</v>
      </c>
      <c r="Q38" s="56"/>
      <c r="R38" s="56"/>
      <c r="S38" s="57"/>
      <c r="T38" s="12"/>
      <c r="U38" s="13"/>
      <c r="V38" s="13"/>
      <c r="W38" s="13"/>
      <c r="X38" s="13"/>
      <c r="Y38" s="13"/>
      <c r="Z38" s="55" t="s">
        <v>8</v>
      </c>
      <c r="AA38" s="56"/>
      <c r="AB38" s="56"/>
      <c r="AC38" s="57"/>
      <c r="AD38" s="12"/>
      <c r="AE38" s="13"/>
      <c r="AF38" s="13"/>
      <c r="AG38" s="13"/>
      <c r="AH38" s="13"/>
      <c r="AI38" s="13"/>
      <c r="AJ38" s="44" t="s">
        <v>8</v>
      </c>
      <c r="AK38" s="45"/>
      <c r="AL38" s="45"/>
      <c r="AM38" s="46"/>
      <c r="AN38" s="21">
        <f>STDEV($AJ$31,$AJ$32,$AJ$33)</f>
        <v>23.028967265887832</v>
      </c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44" t="s">
        <v>8</v>
      </c>
      <c r="BE38" s="45"/>
      <c r="BF38" s="45"/>
      <c r="BG38" s="46"/>
      <c r="BH38" s="21">
        <f>STDEV($AJ$31,$AJ$32,$AJ$33)</f>
        <v>23.028967265887832</v>
      </c>
      <c r="BI38" s="13"/>
      <c r="BJ38" s="13"/>
    </row>
    <row r="39" spans="1:62" s="13" customFormat="1" x14ac:dyDescent="0.2"/>
    <row r="40" spans="1:62" s="22" customFormat="1" x14ac:dyDescent="0.2">
      <c r="B40" s="52" t="s">
        <v>12</v>
      </c>
      <c r="C40" s="52"/>
      <c r="D40" s="52"/>
      <c r="E40" s="52"/>
      <c r="F40" s="52"/>
      <c r="G40" s="52"/>
      <c r="H40" s="52"/>
      <c r="I40" s="52"/>
      <c r="J40" s="52"/>
      <c r="K40" s="52"/>
      <c r="N40" s="52" t="s">
        <v>11</v>
      </c>
      <c r="O40" s="52"/>
      <c r="P40" s="52"/>
      <c r="Q40" s="52"/>
      <c r="R40" s="52"/>
      <c r="S40" s="52"/>
      <c r="T40" s="52"/>
      <c r="U40" s="52"/>
      <c r="X40" s="43" t="s">
        <v>10</v>
      </c>
      <c r="Y40" s="43"/>
      <c r="Z40" s="43"/>
      <c r="AA40" s="43"/>
      <c r="AB40" s="43"/>
      <c r="AC40" s="43"/>
      <c r="AD40" s="43"/>
      <c r="AE40" s="43"/>
      <c r="AH40" s="43" t="s">
        <v>13</v>
      </c>
      <c r="AI40" s="43"/>
      <c r="AJ40" s="43"/>
      <c r="AK40" s="43"/>
      <c r="AL40" s="43"/>
      <c r="AM40" s="43"/>
      <c r="AN40" s="43"/>
      <c r="AO40" s="43"/>
      <c r="BB40" s="43" t="s">
        <v>61</v>
      </c>
      <c r="BC40" s="43"/>
      <c r="BD40" s="43"/>
      <c r="BE40" s="43"/>
      <c r="BF40" s="43"/>
      <c r="BG40" s="43"/>
      <c r="BH40" s="43"/>
      <c r="BI40" s="43"/>
    </row>
    <row r="41" spans="1:62" s="18" customFormat="1" x14ac:dyDescent="0.2"/>
  </sheetData>
  <mergeCells count="21">
    <mergeCell ref="B40:K40"/>
    <mergeCell ref="N40:U40"/>
    <mergeCell ref="X40:AE40"/>
    <mergeCell ref="AH40:AO40"/>
    <mergeCell ref="B34:B35"/>
    <mergeCell ref="AJ38:AM38"/>
    <mergeCell ref="Z38:AC38"/>
    <mergeCell ref="AH34:AH35"/>
    <mergeCell ref="AJ37:AM37"/>
    <mergeCell ref="X34:X35"/>
    <mergeCell ref="Z37:AC37"/>
    <mergeCell ref="F37:I37"/>
    <mergeCell ref="F38:I38"/>
    <mergeCell ref="N34:N35"/>
    <mergeCell ref="P37:S37"/>
    <mergeCell ref="P38:S38"/>
    <mergeCell ref="BB40:BI40"/>
    <mergeCell ref="BD38:BG38"/>
    <mergeCell ref="BB34:BB35"/>
    <mergeCell ref="BD37:BG37"/>
    <mergeCell ref="AR22:AY22"/>
  </mergeCells>
  <phoneticPr fontId="4" type="noConversion"/>
  <pageMargins left="0.75" right="0.75" top="1" bottom="1" header="0.5" footer="0.5"/>
  <pageSetup orientation="portrait" horizontalDpi="4294967292" verticalDpi="4294967292"/>
  <ignoredErrors>
    <ignoredError sqref="F31:F3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" sqref="A2"/>
    </sheetView>
  </sheetViews>
  <sheetFormatPr baseColWidth="10" defaultRowHeight="16" x14ac:dyDescent="0.2"/>
  <cols>
    <col min="1" max="1" width="46.83203125" bestFit="1" customWidth="1"/>
    <col min="2" max="2" width="5.5" bestFit="1" customWidth="1"/>
    <col min="3" max="3" width="18.1640625" bestFit="1" customWidth="1"/>
    <col min="4" max="4" width="13.33203125" bestFit="1" customWidth="1"/>
    <col min="5" max="5" width="18.33203125" bestFit="1" customWidth="1"/>
    <col min="6" max="6" width="16.6640625" bestFit="1" customWidth="1"/>
    <col min="7" max="7" width="73.1640625" bestFit="1" customWidth="1"/>
  </cols>
  <sheetData>
    <row r="1" spans="1:7" x14ac:dyDescent="0.2">
      <c r="A1" s="37" t="s">
        <v>15</v>
      </c>
      <c r="B1" s="37" t="s">
        <v>69</v>
      </c>
      <c r="C1" s="37" t="s">
        <v>67</v>
      </c>
      <c r="D1" s="38" t="s">
        <v>71</v>
      </c>
      <c r="E1" s="37" t="s">
        <v>68</v>
      </c>
      <c r="F1" s="38" t="s">
        <v>72</v>
      </c>
      <c r="G1" s="37" t="s">
        <v>77</v>
      </c>
    </row>
    <row r="2" spans="1:7" x14ac:dyDescent="0.2">
      <c r="A2" s="36" t="s">
        <v>38</v>
      </c>
      <c r="B2" s="39" t="s">
        <v>73</v>
      </c>
      <c r="C2" s="36" t="s">
        <v>29</v>
      </c>
      <c r="D2" s="36">
        <v>55</v>
      </c>
      <c r="E2" s="36" t="s">
        <v>29</v>
      </c>
      <c r="F2" s="36">
        <v>130</v>
      </c>
      <c r="G2" s="36"/>
    </row>
    <row r="3" spans="1:7" x14ac:dyDescent="0.2">
      <c r="A3" s="36" t="s">
        <v>54</v>
      </c>
      <c r="B3" s="39" t="s">
        <v>74</v>
      </c>
      <c r="C3" s="36" t="s">
        <v>29</v>
      </c>
      <c r="D3" s="36">
        <v>55</v>
      </c>
      <c r="E3" s="36" t="s">
        <v>29</v>
      </c>
      <c r="F3" s="36">
        <v>130</v>
      </c>
      <c r="G3" s="36"/>
    </row>
    <row r="4" spans="1:7" x14ac:dyDescent="0.2">
      <c r="A4" s="36" t="s">
        <v>97</v>
      </c>
      <c r="B4" s="35" t="s">
        <v>99</v>
      </c>
      <c r="C4" s="42" t="s">
        <v>100</v>
      </c>
      <c r="D4" s="36"/>
      <c r="E4" s="36"/>
      <c r="F4" s="36"/>
      <c r="G4" s="36" t="s">
        <v>98</v>
      </c>
    </row>
    <row r="5" spans="1:7" x14ac:dyDescent="0.2">
      <c r="A5" s="36" t="s">
        <v>49</v>
      </c>
      <c r="B5" s="39" t="s">
        <v>75</v>
      </c>
      <c r="C5" s="36" t="s">
        <v>35</v>
      </c>
      <c r="D5" s="36">
        <v>20</v>
      </c>
      <c r="E5" s="36" t="s">
        <v>35</v>
      </c>
      <c r="F5" s="36">
        <v>50</v>
      </c>
      <c r="G5" s="36"/>
    </row>
    <row r="6" spans="1:7" x14ac:dyDescent="0.2">
      <c r="A6" s="36" t="s">
        <v>31</v>
      </c>
      <c r="B6" s="39" t="s">
        <v>79</v>
      </c>
      <c r="C6" s="36" t="s">
        <v>32</v>
      </c>
      <c r="D6" s="36">
        <v>90</v>
      </c>
      <c r="E6" s="36" t="s">
        <v>32</v>
      </c>
      <c r="F6" s="36">
        <v>210</v>
      </c>
      <c r="G6" s="36"/>
    </row>
    <row r="7" spans="1:7" x14ac:dyDescent="0.2">
      <c r="A7" s="36" t="s">
        <v>36</v>
      </c>
      <c r="B7" s="39" t="s">
        <v>81</v>
      </c>
      <c r="C7" s="36" t="s">
        <v>29</v>
      </c>
      <c r="D7" s="36">
        <v>55</v>
      </c>
      <c r="E7" s="36" t="s">
        <v>29</v>
      </c>
      <c r="F7" s="36">
        <v>130</v>
      </c>
      <c r="G7" s="36"/>
    </row>
    <row r="8" spans="1:7" x14ac:dyDescent="0.2">
      <c r="A8" s="36" t="s">
        <v>51</v>
      </c>
      <c r="B8" s="39" t="s">
        <v>82</v>
      </c>
      <c r="C8" s="36" t="s">
        <v>29</v>
      </c>
      <c r="D8" s="36">
        <v>55</v>
      </c>
      <c r="E8" s="36" t="s">
        <v>29</v>
      </c>
      <c r="F8" s="36">
        <v>130</v>
      </c>
      <c r="G8" s="36"/>
    </row>
    <row r="9" spans="1:7" x14ac:dyDescent="0.2">
      <c r="A9" s="36" t="s">
        <v>27</v>
      </c>
      <c r="B9" s="39" t="s">
        <v>83</v>
      </c>
      <c r="C9" s="36" t="s">
        <v>29</v>
      </c>
      <c r="D9" s="36">
        <v>55</v>
      </c>
      <c r="E9" s="36"/>
      <c r="F9" s="36"/>
      <c r="G9" s="36" t="s">
        <v>105</v>
      </c>
    </row>
    <row r="10" spans="1:7" x14ac:dyDescent="0.2">
      <c r="A10" s="36" t="s">
        <v>45</v>
      </c>
      <c r="B10" s="39" t="s">
        <v>86</v>
      </c>
      <c r="C10" s="36" t="s">
        <v>35</v>
      </c>
      <c r="D10" s="36">
        <v>20</v>
      </c>
      <c r="E10" s="36" t="s">
        <v>35</v>
      </c>
      <c r="F10" s="36">
        <v>50</v>
      </c>
      <c r="G10" s="36"/>
    </row>
    <row r="11" spans="1:7" x14ac:dyDescent="0.2">
      <c r="A11" s="36" t="s">
        <v>101</v>
      </c>
      <c r="B11" s="35" t="s">
        <v>103</v>
      </c>
      <c r="C11" s="42" t="s">
        <v>100</v>
      </c>
      <c r="D11" s="36"/>
      <c r="E11" s="36"/>
      <c r="F11" s="36"/>
      <c r="G11" s="36" t="s">
        <v>102</v>
      </c>
    </row>
    <row r="12" spans="1:7" x14ac:dyDescent="0.2">
      <c r="A12" s="36" t="s">
        <v>46</v>
      </c>
      <c r="B12" s="35" t="s">
        <v>104</v>
      </c>
      <c r="C12" s="36" t="s">
        <v>29</v>
      </c>
      <c r="D12" s="36">
        <v>55</v>
      </c>
      <c r="E12" s="36" t="s">
        <v>29</v>
      </c>
      <c r="F12" s="36">
        <v>130</v>
      </c>
      <c r="G12" s="36"/>
    </row>
    <row r="13" spans="1:7" x14ac:dyDescent="0.2">
      <c r="A13" s="36" t="s">
        <v>43</v>
      </c>
      <c r="B13" s="39" t="s">
        <v>87</v>
      </c>
      <c r="C13" s="36" t="s">
        <v>23</v>
      </c>
      <c r="D13" s="36">
        <v>15</v>
      </c>
      <c r="E13" s="36"/>
      <c r="F13" s="36"/>
      <c r="G13" s="36" t="s">
        <v>105</v>
      </c>
    </row>
    <row r="14" spans="1:7" x14ac:dyDescent="0.2">
      <c r="A14" s="36" t="s">
        <v>44</v>
      </c>
      <c r="B14" s="39" t="s">
        <v>88</v>
      </c>
      <c r="C14" s="36" t="s">
        <v>23</v>
      </c>
      <c r="D14" s="36">
        <v>15</v>
      </c>
      <c r="E14" s="36"/>
      <c r="F14" s="36"/>
      <c r="G14" s="36" t="s">
        <v>105</v>
      </c>
    </row>
    <row r="15" spans="1:7" x14ac:dyDescent="0.2">
      <c r="A15" s="36" t="s">
        <v>53</v>
      </c>
      <c r="B15" s="39" t="s">
        <v>89</v>
      </c>
      <c r="C15" s="36" t="s">
        <v>29</v>
      </c>
      <c r="D15" s="36">
        <v>55</v>
      </c>
      <c r="E15" s="36"/>
      <c r="F15" s="36"/>
      <c r="G15" s="36" t="s">
        <v>105</v>
      </c>
    </row>
    <row r="16" spans="1:7" x14ac:dyDescent="0.2">
      <c r="A16" s="36" t="s">
        <v>34</v>
      </c>
      <c r="B16" s="39" t="s">
        <v>90</v>
      </c>
      <c r="C16" s="36" t="s">
        <v>35</v>
      </c>
      <c r="D16" s="36">
        <v>20</v>
      </c>
      <c r="E16" s="36"/>
      <c r="F16" s="36"/>
      <c r="G16" s="36" t="s">
        <v>105</v>
      </c>
    </row>
    <row r="17" spans="1:7" x14ac:dyDescent="0.2">
      <c r="A17" s="36" t="s">
        <v>33</v>
      </c>
      <c r="B17" s="39" t="s">
        <v>91</v>
      </c>
      <c r="C17" s="36" t="s">
        <v>29</v>
      </c>
      <c r="D17" s="36">
        <v>55</v>
      </c>
      <c r="E17" s="36" t="s">
        <v>23</v>
      </c>
      <c r="F17" s="36">
        <v>30</v>
      </c>
      <c r="G17" s="36" t="s">
        <v>107</v>
      </c>
    </row>
    <row r="18" spans="1:7" x14ac:dyDescent="0.2">
      <c r="A18" s="36" t="s">
        <v>41</v>
      </c>
      <c r="B18" s="39" t="s">
        <v>92</v>
      </c>
      <c r="C18" s="36" t="s">
        <v>29</v>
      </c>
      <c r="D18" s="36">
        <v>55</v>
      </c>
      <c r="E18" s="36"/>
      <c r="F18" s="36"/>
      <c r="G18" s="36" t="s">
        <v>108</v>
      </c>
    </row>
    <row r="19" spans="1:7" x14ac:dyDescent="0.2">
      <c r="A19" s="36" t="s">
        <v>52</v>
      </c>
      <c r="B19" s="39" t="s">
        <v>93</v>
      </c>
      <c r="C19" s="36" t="s">
        <v>29</v>
      </c>
      <c r="D19" s="36">
        <v>55</v>
      </c>
      <c r="E19" s="36"/>
      <c r="F19" s="36"/>
      <c r="G19" s="36" t="s">
        <v>105</v>
      </c>
    </row>
    <row r="20" spans="1:7" x14ac:dyDescent="0.2">
      <c r="A20" s="36" t="s">
        <v>50</v>
      </c>
      <c r="B20" s="39" t="s">
        <v>95</v>
      </c>
      <c r="C20" s="36" t="s">
        <v>29</v>
      </c>
      <c r="D20" s="36">
        <v>55</v>
      </c>
      <c r="E20" s="36" t="s">
        <v>23</v>
      </c>
      <c r="F20" s="36">
        <v>30</v>
      </c>
      <c r="G20" s="36" t="s">
        <v>106</v>
      </c>
    </row>
    <row r="21" spans="1:7" x14ac:dyDescent="0.2">
      <c r="A21" s="36" t="s">
        <v>30</v>
      </c>
      <c r="B21" s="39" t="s">
        <v>84</v>
      </c>
      <c r="C21" s="36" t="s">
        <v>29</v>
      </c>
      <c r="D21" s="36">
        <v>55</v>
      </c>
      <c r="E21" s="36" t="s">
        <v>29</v>
      </c>
      <c r="F21" s="36">
        <v>130</v>
      </c>
      <c r="G21" s="36"/>
    </row>
    <row r="22" spans="1:7" x14ac:dyDescent="0.2">
      <c r="A22" s="36" t="s">
        <v>48</v>
      </c>
      <c r="B22" s="39" t="s">
        <v>94</v>
      </c>
      <c r="C22" s="36" t="s">
        <v>32</v>
      </c>
      <c r="D22" s="36">
        <v>90</v>
      </c>
      <c r="E22" s="36" t="s">
        <v>29</v>
      </c>
      <c r="F22" s="36">
        <v>130</v>
      </c>
      <c r="G22" s="36" t="s">
        <v>80</v>
      </c>
    </row>
    <row r="23" spans="1:7" x14ac:dyDescent="0.2">
      <c r="A23" s="36" t="s">
        <v>39</v>
      </c>
      <c r="B23" s="39" t="s">
        <v>85</v>
      </c>
      <c r="C23" s="36" t="s">
        <v>35</v>
      </c>
      <c r="D23" s="36">
        <v>20</v>
      </c>
      <c r="E23" s="36" t="s">
        <v>35</v>
      </c>
      <c r="F23" s="36">
        <v>50</v>
      </c>
      <c r="G23" s="36"/>
    </row>
    <row r="24" spans="1:7" x14ac:dyDescent="0.2">
      <c r="A24" s="36" t="s">
        <v>47</v>
      </c>
      <c r="B24" s="35" t="s">
        <v>96</v>
      </c>
      <c r="C24" s="36" t="s">
        <v>23</v>
      </c>
      <c r="D24" s="36">
        <v>15</v>
      </c>
      <c r="E24" s="36"/>
      <c r="F24" s="36"/>
      <c r="G24" s="36" t="s">
        <v>78</v>
      </c>
    </row>
    <row r="25" spans="1:7" s="37" customFormat="1" x14ac:dyDescent="0.2">
      <c r="A25" s="40" t="s">
        <v>70</v>
      </c>
      <c r="B25" s="41"/>
      <c r="C25" s="41"/>
      <c r="D25" s="41">
        <f>SUM(D2:D24)</f>
        <v>965</v>
      </c>
      <c r="E25" s="41"/>
      <c r="F25" s="41">
        <f>SUM(F2:F24)</f>
        <v>1330</v>
      </c>
    </row>
    <row r="26" spans="1:7" ht="17" x14ac:dyDescent="0.2">
      <c r="C26" s="34"/>
      <c r="E26" s="34"/>
    </row>
    <row r="27" spans="1:7" s="28" customFormat="1" ht="12" x14ac:dyDescent="0.15">
      <c r="A27" s="27" t="s">
        <v>76</v>
      </c>
    </row>
  </sheetData>
  <hyperlinks>
    <hyperlink ref="B2" r:id="rId1"/>
    <hyperlink ref="B3" r:id="rId2"/>
    <hyperlink ref="B5" r:id="rId3"/>
    <hyperlink ref="B6" r:id="rId4"/>
    <hyperlink ref="B7" r:id="rId5"/>
    <hyperlink ref="B8" r:id="rId6"/>
    <hyperlink ref="B9" r:id="rId7"/>
    <hyperlink ref="B21" r:id="rId8"/>
    <hyperlink ref="B23" r:id="rId9"/>
    <hyperlink ref="B10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2" r:id="rId18"/>
    <hyperlink ref="B20" r:id="rId19"/>
    <hyperlink ref="B24" r:id="rId20"/>
    <hyperlink ref="B4" r:id="rId21"/>
    <hyperlink ref="B11" r:id="rId22"/>
    <hyperlink ref="B12" r:id="rId23"/>
  </hyperlink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"/>
    </sheetView>
  </sheetViews>
  <sheetFormatPr baseColWidth="10" defaultRowHeight="16" x14ac:dyDescent="0.2"/>
  <cols>
    <col min="1" max="1" width="46.83203125" bestFit="1" customWidth="1"/>
    <col min="2" max="2" width="11.5" bestFit="1" customWidth="1"/>
    <col min="3" max="3" width="16.6640625" bestFit="1" customWidth="1"/>
    <col min="4" max="4" width="22.5" bestFit="1" customWidth="1"/>
    <col min="5" max="5" width="12.33203125" bestFit="1" customWidth="1"/>
    <col min="6" max="6" width="15" bestFit="1" customWidth="1"/>
    <col min="7" max="7" width="22.33203125" bestFit="1" customWidth="1"/>
  </cols>
  <sheetData>
    <row r="1" spans="1:7" ht="17" x14ac:dyDescent="0.2">
      <c r="A1" s="24" t="s">
        <v>15</v>
      </c>
      <c r="B1" s="24" t="s">
        <v>16</v>
      </c>
      <c r="C1" s="24" t="s">
        <v>17</v>
      </c>
      <c r="D1" s="24" t="s">
        <v>18</v>
      </c>
      <c r="E1" s="24" t="s">
        <v>65</v>
      </c>
      <c r="F1" s="24" t="s">
        <v>19</v>
      </c>
      <c r="G1" s="24" t="s">
        <v>20</v>
      </c>
    </row>
    <row r="2" spans="1:7" ht="17" x14ac:dyDescent="0.2">
      <c r="A2" s="25" t="s">
        <v>21</v>
      </c>
      <c r="B2" s="25" t="s">
        <v>22</v>
      </c>
      <c r="C2" s="25">
        <v>6</v>
      </c>
      <c r="D2" s="25">
        <v>18</v>
      </c>
      <c r="E2" s="25"/>
      <c r="F2" s="25" t="s">
        <v>23</v>
      </c>
      <c r="G2" s="25">
        <v>15</v>
      </c>
    </row>
    <row r="3" spans="1:7" ht="17" x14ac:dyDescent="0.2">
      <c r="A3" s="25" t="s">
        <v>24</v>
      </c>
      <c r="B3" s="25" t="s">
        <v>22</v>
      </c>
      <c r="C3" s="25">
        <v>13</v>
      </c>
      <c r="D3" s="25">
        <v>37</v>
      </c>
      <c r="E3" s="25"/>
      <c r="F3" s="25" t="s">
        <v>25</v>
      </c>
      <c r="G3" s="25">
        <v>35</v>
      </c>
    </row>
    <row r="4" spans="1:7" ht="17" x14ac:dyDescent="0.2">
      <c r="A4" s="25" t="s">
        <v>26</v>
      </c>
      <c r="B4" s="25" t="s">
        <v>22</v>
      </c>
      <c r="C4" s="25">
        <v>8</v>
      </c>
      <c r="D4" s="25">
        <v>42</v>
      </c>
      <c r="E4" s="25"/>
      <c r="F4" s="25" t="s">
        <v>25</v>
      </c>
      <c r="G4" s="25">
        <v>35</v>
      </c>
    </row>
    <row r="5" spans="1:7" ht="17" x14ac:dyDescent="0.2">
      <c r="A5" s="25" t="s">
        <v>27</v>
      </c>
      <c r="B5" s="25" t="s">
        <v>28</v>
      </c>
      <c r="C5" s="25">
        <v>28</v>
      </c>
      <c r="D5" s="25"/>
      <c r="E5" s="25"/>
      <c r="F5" s="25" t="s">
        <v>29</v>
      </c>
      <c r="G5" s="25">
        <v>55</v>
      </c>
    </row>
    <row r="6" spans="1:7" ht="17" x14ac:dyDescent="0.2">
      <c r="A6" s="25" t="s">
        <v>30</v>
      </c>
      <c r="B6" s="25" t="s">
        <v>28</v>
      </c>
      <c r="C6" s="25">
        <v>9</v>
      </c>
      <c r="D6" s="25"/>
      <c r="E6" s="25"/>
      <c r="F6" s="25" t="s">
        <v>29</v>
      </c>
      <c r="G6" s="25">
        <v>55</v>
      </c>
    </row>
    <row r="7" spans="1:7" ht="17" x14ac:dyDescent="0.2">
      <c r="A7" s="25" t="s">
        <v>31</v>
      </c>
      <c r="B7" s="25" t="s">
        <v>28</v>
      </c>
      <c r="C7" s="25">
        <v>35</v>
      </c>
      <c r="D7" s="25"/>
      <c r="E7" s="25"/>
      <c r="F7" s="25" t="s">
        <v>32</v>
      </c>
      <c r="G7" s="25">
        <v>90</v>
      </c>
    </row>
    <row r="8" spans="1:7" ht="17" x14ac:dyDescent="0.2">
      <c r="A8" s="25" t="s">
        <v>33</v>
      </c>
      <c r="B8" s="25" t="s">
        <v>28</v>
      </c>
      <c r="C8" s="25">
        <v>6</v>
      </c>
      <c r="D8" s="25"/>
      <c r="E8" s="25"/>
      <c r="F8" s="25" t="s">
        <v>29</v>
      </c>
      <c r="G8" s="25">
        <v>55</v>
      </c>
    </row>
    <row r="9" spans="1:7" ht="17" x14ac:dyDescent="0.2">
      <c r="A9" s="25" t="s">
        <v>34</v>
      </c>
      <c r="B9" s="25" t="s">
        <v>28</v>
      </c>
      <c r="C9" s="25">
        <v>3</v>
      </c>
      <c r="D9" s="25"/>
      <c r="E9" s="25"/>
      <c r="F9" s="25" t="s">
        <v>35</v>
      </c>
      <c r="G9" s="25">
        <v>20</v>
      </c>
    </row>
    <row r="10" spans="1:7" ht="17" x14ac:dyDescent="0.2">
      <c r="A10" s="25" t="s">
        <v>36</v>
      </c>
      <c r="B10" s="25" t="s">
        <v>37</v>
      </c>
      <c r="C10" s="25">
        <v>14</v>
      </c>
      <c r="D10" s="25"/>
      <c r="E10" s="25"/>
      <c r="F10" s="25" t="s">
        <v>29</v>
      </c>
      <c r="G10" s="25">
        <v>55</v>
      </c>
    </row>
    <row r="11" spans="1:7" ht="17" x14ac:dyDescent="0.2">
      <c r="A11" s="25" t="s">
        <v>38</v>
      </c>
      <c r="B11" s="25" t="s">
        <v>37</v>
      </c>
      <c r="C11" s="25">
        <v>9</v>
      </c>
      <c r="D11" s="25"/>
      <c r="E11" s="25"/>
      <c r="F11" s="26" t="s">
        <v>29</v>
      </c>
      <c r="G11" s="26">
        <v>55</v>
      </c>
    </row>
    <row r="12" spans="1:7" ht="17" x14ac:dyDescent="0.2">
      <c r="A12" s="25" t="s">
        <v>39</v>
      </c>
      <c r="B12" s="25" t="s">
        <v>37</v>
      </c>
      <c r="C12" s="25" t="s">
        <v>40</v>
      </c>
      <c r="D12" s="25"/>
      <c r="E12" s="25"/>
      <c r="F12" s="26" t="s">
        <v>35</v>
      </c>
      <c r="G12" s="26">
        <v>20</v>
      </c>
    </row>
    <row r="13" spans="1:7" ht="17" x14ac:dyDescent="0.2">
      <c r="A13" s="25" t="s">
        <v>41</v>
      </c>
      <c r="B13" s="25" t="s">
        <v>28</v>
      </c>
      <c r="C13" s="25" t="s">
        <v>42</v>
      </c>
      <c r="D13" s="25"/>
      <c r="E13" s="25"/>
      <c r="F13" s="25" t="s">
        <v>29</v>
      </c>
      <c r="G13" s="25">
        <v>55</v>
      </c>
    </row>
    <row r="14" spans="1:7" ht="17" x14ac:dyDescent="0.2">
      <c r="A14" s="25" t="s">
        <v>43</v>
      </c>
      <c r="B14" s="25" t="s">
        <v>28</v>
      </c>
      <c r="C14" s="25">
        <v>4</v>
      </c>
      <c r="D14" s="25"/>
      <c r="E14" s="25">
        <v>21</v>
      </c>
      <c r="F14" s="25" t="s">
        <v>23</v>
      </c>
      <c r="G14" s="25">
        <v>15</v>
      </c>
    </row>
    <row r="15" spans="1:7" ht="17" x14ac:dyDescent="0.2">
      <c r="A15" s="25" t="s">
        <v>44</v>
      </c>
      <c r="B15" s="25" t="s">
        <v>28</v>
      </c>
      <c r="C15" s="25">
        <v>2</v>
      </c>
      <c r="D15" s="25"/>
      <c r="E15" s="25">
        <v>13</v>
      </c>
      <c r="F15" s="25" t="s">
        <v>23</v>
      </c>
      <c r="G15" s="25">
        <v>15</v>
      </c>
    </row>
    <row r="16" spans="1:7" ht="17" x14ac:dyDescent="0.2">
      <c r="A16" s="25" t="s">
        <v>45</v>
      </c>
      <c r="B16" s="25" t="s">
        <v>37</v>
      </c>
      <c r="C16" s="25">
        <v>11</v>
      </c>
      <c r="D16" s="25"/>
      <c r="E16" s="25">
        <v>13</v>
      </c>
      <c r="F16" s="25" t="s">
        <v>35</v>
      </c>
      <c r="G16" s="25">
        <v>20</v>
      </c>
    </row>
    <row r="17" spans="1:7" ht="17" x14ac:dyDescent="0.2">
      <c r="A17" s="25" t="s">
        <v>46</v>
      </c>
      <c r="B17" s="25" t="s">
        <v>28</v>
      </c>
      <c r="C17" s="25">
        <v>10</v>
      </c>
      <c r="D17" s="25">
        <v>38</v>
      </c>
      <c r="E17" s="25">
        <v>24</v>
      </c>
      <c r="F17" s="25" t="s">
        <v>29</v>
      </c>
      <c r="G17" s="25">
        <v>55</v>
      </c>
    </row>
    <row r="18" spans="1:7" ht="17" x14ac:dyDescent="0.2">
      <c r="A18" s="25" t="s">
        <v>47</v>
      </c>
      <c r="B18" s="25" t="s">
        <v>37</v>
      </c>
      <c r="C18" s="25">
        <v>4</v>
      </c>
      <c r="D18" s="25"/>
      <c r="E18" s="25"/>
      <c r="F18" s="25" t="s">
        <v>23</v>
      </c>
      <c r="G18" s="25">
        <v>15</v>
      </c>
    </row>
    <row r="19" spans="1:7" ht="17" x14ac:dyDescent="0.2">
      <c r="A19" s="25" t="s">
        <v>48</v>
      </c>
      <c r="B19" s="25" t="s">
        <v>37</v>
      </c>
      <c r="C19" s="25">
        <v>37</v>
      </c>
      <c r="D19" s="25"/>
      <c r="E19" s="25"/>
      <c r="F19" s="26" t="s">
        <v>32</v>
      </c>
      <c r="G19" s="26">
        <v>90</v>
      </c>
    </row>
    <row r="20" spans="1:7" ht="17" x14ac:dyDescent="0.2">
      <c r="A20" s="25" t="s">
        <v>49</v>
      </c>
      <c r="B20" s="25" t="s">
        <v>28</v>
      </c>
      <c r="C20" s="25">
        <v>5</v>
      </c>
      <c r="D20" s="25"/>
      <c r="E20" s="25"/>
      <c r="F20" s="25" t="s">
        <v>35</v>
      </c>
      <c r="G20" s="25">
        <v>20</v>
      </c>
    </row>
    <row r="21" spans="1:7" ht="17" x14ac:dyDescent="0.2">
      <c r="A21" s="25" t="s">
        <v>50</v>
      </c>
      <c r="B21" s="25" t="s">
        <v>28</v>
      </c>
      <c r="C21" s="25"/>
      <c r="D21" s="25"/>
      <c r="E21" s="25">
        <v>30</v>
      </c>
      <c r="F21" s="25" t="s">
        <v>29</v>
      </c>
      <c r="G21" s="25">
        <v>55</v>
      </c>
    </row>
    <row r="22" spans="1:7" ht="17" x14ac:dyDescent="0.2">
      <c r="A22" s="25" t="s">
        <v>51</v>
      </c>
      <c r="B22" s="25" t="s">
        <v>28</v>
      </c>
      <c r="C22" s="25">
        <v>6</v>
      </c>
      <c r="D22" s="25">
        <v>47</v>
      </c>
      <c r="E22" s="25"/>
      <c r="F22" s="25" t="s">
        <v>29</v>
      </c>
      <c r="G22" s="25">
        <v>55</v>
      </c>
    </row>
    <row r="23" spans="1:7" ht="17" x14ac:dyDescent="0.2">
      <c r="A23" s="25" t="s">
        <v>52</v>
      </c>
      <c r="B23" s="25" t="s">
        <v>28</v>
      </c>
      <c r="C23" s="25"/>
      <c r="D23" s="25"/>
      <c r="E23" s="25"/>
      <c r="F23" s="26" t="s">
        <v>29</v>
      </c>
      <c r="G23" s="26">
        <v>55</v>
      </c>
    </row>
    <row r="24" spans="1:7" ht="17" x14ac:dyDescent="0.2">
      <c r="A24" s="25" t="s">
        <v>53</v>
      </c>
      <c r="B24" s="25" t="s">
        <v>28</v>
      </c>
      <c r="C24" s="25">
        <v>14</v>
      </c>
      <c r="D24" s="25"/>
      <c r="E24" s="25">
        <v>23</v>
      </c>
      <c r="F24" s="25" t="s">
        <v>29</v>
      </c>
      <c r="G24" s="25">
        <v>55</v>
      </c>
    </row>
    <row r="25" spans="1:7" ht="17" x14ac:dyDescent="0.2">
      <c r="A25" s="25" t="s">
        <v>54</v>
      </c>
      <c r="B25" s="25" t="s">
        <v>37</v>
      </c>
      <c r="C25" s="25"/>
      <c r="D25" s="25"/>
      <c r="E25" s="25"/>
      <c r="F25" s="26" t="s">
        <v>29</v>
      </c>
      <c r="G25" s="26">
        <v>55</v>
      </c>
    </row>
    <row r="27" spans="1:7" s="28" customFormat="1" ht="12" x14ac:dyDescent="0.15">
      <c r="A27" s="27" t="s">
        <v>58</v>
      </c>
    </row>
    <row r="28" spans="1:7" x14ac:dyDescent="0.2">
      <c r="A28" s="27" t="s">
        <v>59</v>
      </c>
    </row>
    <row r="30" spans="1:7" x14ac:dyDescent="0.2">
      <c r="A30" s="33" t="s">
        <v>66</v>
      </c>
    </row>
  </sheetData>
  <phoneticPr fontId="4" type="noConversion"/>
  <pageMargins left="0.7" right="0.7" top="0.75" bottom="0.75" header="0.3" footer="0.3"/>
  <pageSetup orientation="portrait" horizontalDpi="0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2" sqref="A2"/>
    </sheetView>
  </sheetViews>
  <sheetFormatPr baseColWidth="10" defaultRowHeight="16" x14ac:dyDescent="0.2"/>
  <cols>
    <col min="1" max="1" width="15.83203125" bestFit="1" customWidth="1"/>
    <col min="2" max="2" width="17.6640625" bestFit="1" customWidth="1"/>
    <col min="3" max="3" width="23.6640625" bestFit="1" customWidth="1"/>
    <col min="4" max="4" width="21.83203125" bestFit="1" customWidth="1"/>
    <col min="5" max="5" width="22.33203125" bestFit="1" customWidth="1"/>
  </cols>
  <sheetData>
    <row r="1" spans="1:5" ht="17" x14ac:dyDescent="0.2">
      <c r="A1" s="25"/>
      <c r="B1" s="24" t="s">
        <v>55</v>
      </c>
      <c r="C1" s="24" t="s">
        <v>56</v>
      </c>
      <c r="D1" s="24" t="s">
        <v>57</v>
      </c>
      <c r="E1" s="24" t="s">
        <v>20</v>
      </c>
    </row>
    <row r="2" spans="1:5" ht="17" x14ac:dyDescent="0.2">
      <c r="A2" s="24" t="s">
        <v>23</v>
      </c>
      <c r="B2" s="25">
        <v>4</v>
      </c>
      <c r="C2" s="25">
        <v>18</v>
      </c>
      <c r="D2" s="25">
        <v>17</v>
      </c>
      <c r="E2" s="25">
        <v>15</v>
      </c>
    </row>
    <row r="3" spans="1:5" ht="17" x14ac:dyDescent="0.2">
      <c r="A3" s="24" t="s">
        <v>35</v>
      </c>
      <c r="B3" s="25">
        <v>6</v>
      </c>
      <c r="C3" s="25"/>
      <c r="D3" s="25">
        <v>13</v>
      </c>
      <c r="E3" s="25">
        <v>20</v>
      </c>
    </row>
    <row r="4" spans="1:5" ht="17" x14ac:dyDescent="0.2">
      <c r="A4" s="24" t="s">
        <v>25</v>
      </c>
      <c r="B4" s="25">
        <v>11</v>
      </c>
      <c r="C4" s="25">
        <v>40</v>
      </c>
      <c r="D4" s="25"/>
      <c r="E4" s="25">
        <v>35</v>
      </c>
    </row>
    <row r="5" spans="1:5" ht="17" x14ac:dyDescent="0.2">
      <c r="A5" s="24" t="s">
        <v>29</v>
      </c>
      <c r="B5" s="25">
        <v>13</v>
      </c>
      <c r="C5" s="25">
        <v>43</v>
      </c>
      <c r="D5" s="25">
        <v>26</v>
      </c>
      <c r="E5" s="25">
        <v>55</v>
      </c>
    </row>
    <row r="6" spans="1:5" ht="17" x14ac:dyDescent="0.2">
      <c r="A6" s="24" t="s">
        <v>32</v>
      </c>
      <c r="B6" s="25">
        <v>35</v>
      </c>
      <c r="C6" s="25"/>
      <c r="D6" s="25"/>
      <c r="E6" s="25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Burn-Up</vt:lpstr>
      <vt:lpstr>Epics</vt:lpstr>
      <vt:lpstr>OriginalEpics</vt:lpstr>
      <vt:lpstr>OriginalEpicSizes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Brandon Bowersox-Johnson</cp:lastModifiedBy>
  <cp:lastPrinted>2015-03-02T00:30:19Z</cp:lastPrinted>
  <dcterms:created xsi:type="dcterms:W3CDTF">2015-02-18T14:36:28Z</dcterms:created>
  <dcterms:modified xsi:type="dcterms:W3CDTF">2017-03-01T15:10:56Z</dcterms:modified>
</cp:coreProperties>
</file>